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yancy\Dropbox\Clientes\Agencia Seguros Inv.ySeg.Occ.SA\1 ESTADOS FINANCIEROS COMPARATIVOS\JUNIO 2025\"/>
    </mc:Choice>
  </mc:AlternateContent>
  <xr:revisionPtr revIDLastSave="0" documentId="13_ncr:1_{CD817D8B-25F3-4D04-B4A6-F863C65D2412}" xr6:coauthVersionLast="47" xr6:coauthVersionMax="47" xr10:uidLastSave="{00000000-0000-0000-0000-000000000000}"/>
  <bookViews>
    <workbookView xWindow="-120" yWindow="-120" windowWidth="29040" windowHeight="15840" xr2:uid="{35A2C41E-F87F-4868-A286-5119AD7ED315}"/>
  </bookViews>
  <sheets>
    <sheet name="Hoja3" sheetId="3" r:id="rId1"/>
  </sheets>
  <calcPr calcId="181029"/>
</workbook>
</file>

<file path=xl/calcChain.xml><?xml version="1.0" encoding="utf-8"?>
<calcChain xmlns="http://schemas.openxmlformats.org/spreadsheetml/2006/main">
  <c r="C75" i="3" l="1"/>
  <c r="C71" i="3"/>
  <c r="C67" i="3"/>
  <c r="C66" i="3" s="1"/>
  <c r="C61" i="3"/>
  <c r="C59" i="3"/>
  <c r="C51" i="3"/>
  <c r="C47" i="3"/>
  <c r="C45" i="3" s="1"/>
  <c r="C57" i="3" l="1"/>
  <c r="C40" i="3" l="1"/>
  <c r="C38" i="3"/>
  <c r="C33" i="3"/>
  <c r="C31" i="3" s="1"/>
  <c r="C10" i="3" s="1"/>
  <c r="C26" i="3"/>
  <c r="C17" i="3"/>
  <c r="C12" i="3"/>
  <c r="E75" i="3"/>
  <c r="E72" i="3"/>
  <c r="E71" i="3"/>
  <c r="E57" i="3" s="1"/>
  <c r="E67" i="3"/>
  <c r="E66" i="3"/>
  <c r="E61" i="3"/>
  <c r="E59" i="3"/>
  <c r="E51" i="3"/>
  <c r="E47" i="3"/>
  <c r="E45" i="3" s="1"/>
  <c r="E40" i="3"/>
  <c r="E38" i="3"/>
  <c r="E33" i="3"/>
  <c r="E31" i="3" s="1"/>
  <c r="E10" i="3" s="1"/>
  <c r="E26" i="3"/>
  <c r="E17" i="3"/>
  <c r="E12" i="3"/>
  <c r="C43" i="3" l="1"/>
  <c r="C78" i="3"/>
  <c r="E78" i="3" l="1"/>
  <c r="E43" i="3"/>
</calcChain>
</file>

<file path=xl/sharedStrings.xml><?xml version="1.0" encoding="utf-8"?>
<sst xmlns="http://schemas.openxmlformats.org/spreadsheetml/2006/main" count="56" uniqueCount="56">
  <si>
    <t>Nota</t>
  </si>
  <si>
    <t>ACTIVO</t>
  </si>
  <si>
    <t>PASIVO</t>
  </si>
  <si>
    <t>DISPONIBILIDADES</t>
  </si>
  <si>
    <t xml:space="preserve">INVERSIONES EN INSTRUMENTOS FINANCIEROS </t>
  </si>
  <si>
    <t>OBLIGACIONES CON ENTIDADES</t>
  </si>
  <si>
    <t>CUENTAS POR PAGAR Y PROVISIONES</t>
  </si>
  <si>
    <t>BIENES MUEBLES E INMUEBLES</t>
  </si>
  <si>
    <t>OTROS ACTIVOS</t>
  </si>
  <si>
    <t>PATRIMONIO</t>
  </si>
  <si>
    <t>APORTES PATRIMONIALES NO CAPITALIZADOS</t>
  </si>
  <si>
    <t>TOTAL ACTIVO</t>
  </si>
  <si>
    <t>RESERVAS PATRIMONIALES</t>
  </si>
  <si>
    <t>RESULTADOS ACUMULADOS DE EJERCICIOS ANTERIORES</t>
  </si>
  <si>
    <t>RESULTADO DEL PERÍODO</t>
  </si>
  <si>
    <t>TOTAL PASIVO Y PATRIMONIO</t>
  </si>
  <si>
    <t>Efectivo</t>
  </si>
  <si>
    <t>Depósitos a la vista en entidades financieras del país</t>
  </si>
  <si>
    <t>Inversiones mantenidas para negociar</t>
  </si>
  <si>
    <t>Inversiones disponibles para la venta</t>
  </si>
  <si>
    <t>Inversiones mantenidas al vencimiento</t>
  </si>
  <si>
    <t>Instrumentos financieros vencidos y restringidos</t>
  </si>
  <si>
    <t>Obligaciones a la vista con entidades financieras</t>
  </si>
  <si>
    <t>(Estimación por deterioro de instrumentos financieros)</t>
  </si>
  <si>
    <t>Cuentas y comisiones por pagar diversas</t>
  </si>
  <si>
    <t>Provisiones</t>
  </si>
  <si>
    <t xml:space="preserve">COMISIONES, PRIMAS Y CUENTAS POR COBRAR </t>
  </si>
  <si>
    <t>Comisiones por cobrar</t>
  </si>
  <si>
    <t>Impuestos sobre la renta diferido</t>
  </si>
  <si>
    <t>Equipos y mobiliario</t>
  </si>
  <si>
    <t xml:space="preserve">Equipos de computación </t>
  </si>
  <si>
    <t>(Depreciación acumulada bienes muebles e inmuebles)</t>
  </si>
  <si>
    <t>Gastos pagados por anticipado</t>
  </si>
  <si>
    <t>CAPITAL SOCIAL Y CAPITAL MÍNIMO FUNCIONAMIENTO</t>
  </si>
  <si>
    <t>Capital pagado</t>
  </si>
  <si>
    <t>Activos intangibles</t>
  </si>
  <si>
    <t xml:space="preserve">Capital pagado adicional </t>
  </si>
  <si>
    <t>Ajustes al valor de los activos</t>
  </si>
  <si>
    <t>Reserva legal</t>
  </si>
  <si>
    <t>Otras reservas obligatorias</t>
  </si>
  <si>
    <t>Utilidades acumuladas de ejercicios anteriores</t>
  </si>
  <si>
    <t>(Pérdidas acumuladas de ejercicios anteriores)</t>
  </si>
  <si>
    <t>Utilidad neta del período</t>
  </si>
  <si>
    <t>AGENCIA DE SEGUROS INVERSIONES Y SEGUROS DE OCCIDENTE SA.</t>
  </si>
  <si>
    <t>Impuesto sobre la renta diferido</t>
  </si>
  <si>
    <t>Terrenos</t>
  </si>
  <si>
    <t>Otras cuentas por cobrar</t>
  </si>
  <si>
    <t>Impuesto sobre ventas por cobrar</t>
  </si>
  <si>
    <t>Impuesto de ventas por pagar</t>
  </si>
  <si>
    <t>Edificaciones</t>
  </si>
  <si>
    <t xml:space="preserve">                   CONTADOR PRIVADO                                                                    </t>
  </si>
  <si>
    <t>GERENTE GENERAL</t>
  </si>
  <si>
    <t>ESTADO DE SITUACION FINANCIERA</t>
  </si>
  <si>
    <t>(Cifras en colones sin centimos)</t>
  </si>
  <si>
    <t>POR LOS PERIODOS TERMINADOS AL 30 DE JUNIO DE 2025 y 31 DE DICIEMBRE 2024</t>
  </si>
  <si>
    <t xml:space="preserve">                Lida. Anayancy Ledezma Benavides                                                MBA. Edgar Antonio Salas Zúñiga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</si>
</sst>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name val="Arial"/>
      <family val="2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2" fillId="0" borderId="0" xfId="1" applyFont="1" applyFill="1" applyBorder="1" applyAlignment="1">
      <alignment horizontal="right" vertical="center" wrapText="1"/>
    </xf>
    <xf numFmtId="164" fontId="2" fillId="0" borderId="0" xfId="1" applyFont="1" applyFill="1" applyBorder="1" applyAlignment="1">
      <alignment horizontal="left" vertical="center" wrapText="1"/>
    </xf>
    <xf numFmtId="164" fontId="3" fillId="0" borderId="0" xfId="1" applyFont="1" applyFill="1" applyBorder="1" applyAlignment="1">
      <alignment horizontal="left" vertical="center" wrapText="1"/>
    </xf>
    <xf numFmtId="164" fontId="3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164" fontId="5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justify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top"/>
    </xf>
    <xf numFmtId="0" fontId="4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vertical="top" wrapText="1"/>
    </xf>
    <xf numFmtId="3" fontId="4" fillId="0" borderId="2" xfId="1" applyNumberFormat="1" applyFont="1" applyFill="1" applyBorder="1" applyAlignment="1">
      <alignment horizontal="right" vertical="center" wrapText="1"/>
    </xf>
    <xf numFmtId="37" fontId="5" fillId="0" borderId="0" xfId="1" applyNumberFormat="1" applyFont="1" applyFill="1" applyBorder="1" applyAlignment="1">
      <alignment horizontal="right" vertical="center" wrapText="1"/>
    </xf>
    <xf numFmtId="165" fontId="3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3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3" fillId="0" borderId="0" xfId="0" applyFont="1" applyAlignment="1">
      <alignment vertical="top"/>
    </xf>
    <xf numFmtId="17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5624-CC98-4B5E-A7F8-7C08F5125F58}">
  <sheetPr>
    <pageSetUpPr fitToPage="1"/>
  </sheetPr>
  <dimension ref="A1:L92"/>
  <sheetViews>
    <sheetView tabSelected="1" topLeftCell="A46" workbookViewId="0">
      <selection activeCell="F22" sqref="F22"/>
    </sheetView>
  </sheetViews>
  <sheetFormatPr baseColWidth="10" defaultRowHeight="12.75" x14ac:dyDescent="0.2"/>
  <cols>
    <col min="1" max="1" width="49" style="8" customWidth="1"/>
    <col min="2" max="2" width="5.7109375" style="8" customWidth="1"/>
    <col min="3" max="3" width="14.7109375" style="37" customWidth="1"/>
    <col min="4" max="4" width="1.5703125" style="8" customWidth="1"/>
    <col min="5" max="5" width="10.85546875" style="8" bestFit="1" customWidth="1"/>
    <col min="6" max="6" width="30.28515625" style="8" customWidth="1"/>
    <col min="7" max="13" width="11.28515625" style="1" customWidth="1"/>
    <col min="14" max="16384" width="11.42578125" style="1"/>
  </cols>
  <sheetData>
    <row r="1" spans="1:7" x14ac:dyDescent="0.2">
      <c r="A1" s="48"/>
      <c r="B1" s="48"/>
      <c r="C1" s="48"/>
      <c r="D1" s="48"/>
      <c r="E1" s="48"/>
      <c r="F1" s="48"/>
    </row>
    <row r="3" spans="1:7" s="2" customFormat="1" ht="17.25" customHeight="1" x14ac:dyDescent="0.25">
      <c r="A3" s="49" t="s">
        <v>43</v>
      </c>
      <c r="B3" s="49"/>
      <c r="C3" s="49"/>
      <c r="D3" s="49"/>
      <c r="E3" s="49"/>
      <c r="F3" s="44"/>
    </row>
    <row r="4" spans="1:7" s="2" customFormat="1" ht="21" customHeight="1" x14ac:dyDescent="0.25">
      <c r="A4" s="49" t="s">
        <v>52</v>
      </c>
      <c r="B4" s="49"/>
      <c r="C4" s="49"/>
      <c r="D4" s="49"/>
      <c r="E4" s="49"/>
      <c r="F4" s="44"/>
    </row>
    <row r="5" spans="1:7" s="2" customFormat="1" ht="15" customHeight="1" x14ac:dyDescent="0.2">
      <c r="A5" s="50" t="s">
        <v>54</v>
      </c>
      <c r="B5" s="50"/>
      <c r="C5" s="50"/>
      <c r="D5" s="50"/>
      <c r="E5" s="50"/>
      <c r="F5" s="45"/>
      <c r="G5" s="45"/>
    </row>
    <row r="6" spans="1:7" s="2" customFormat="1" ht="15.75" customHeight="1" x14ac:dyDescent="0.25">
      <c r="A6" s="49" t="s">
        <v>53</v>
      </c>
      <c r="B6" s="49"/>
      <c r="C6" s="49"/>
      <c r="D6" s="49"/>
      <c r="E6" s="49"/>
      <c r="F6" s="44"/>
    </row>
    <row r="7" spans="1:7" s="2" customFormat="1" ht="13.5" thickBot="1" x14ac:dyDescent="0.3">
      <c r="A7" s="25"/>
      <c r="B7" s="25"/>
      <c r="C7" s="31"/>
      <c r="D7" s="25"/>
      <c r="E7" s="25"/>
      <c r="F7" s="25"/>
    </row>
    <row r="8" spans="1:7" s="2" customFormat="1" ht="14.25" thickTop="1" thickBot="1" x14ac:dyDescent="0.25">
      <c r="A8" s="9"/>
      <c r="B8" s="10" t="s">
        <v>0</v>
      </c>
      <c r="C8" s="47">
        <v>45809</v>
      </c>
      <c r="D8" s="11"/>
      <c r="E8" s="47">
        <v>45627</v>
      </c>
    </row>
    <row r="9" spans="1:7" ht="13.5" thickTop="1" x14ac:dyDescent="0.2">
      <c r="A9" s="24"/>
      <c r="B9" s="24"/>
      <c r="C9" s="32"/>
      <c r="D9" s="24"/>
      <c r="E9" s="32"/>
    </row>
    <row r="10" spans="1:7" x14ac:dyDescent="0.2">
      <c r="A10" s="12" t="s">
        <v>1</v>
      </c>
      <c r="B10" s="4"/>
      <c r="C10" s="33">
        <f>C12+C17+C26+C31+C40+1</f>
        <v>152584415.37</v>
      </c>
      <c r="D10" s="3"/>
      <c r="E10" s="33">
        <f>E12+E17+E26+E31+E40+1</f>
        <v>146777108.34999999</v>
      </c>
    </row>
    <row r="11" spans="1:7" x14ac:dyDescent="0.2">
      <c r="A11" s="12"/>
      <c r="B11" s="4"/>
      <c r="C11" s="33"/>
      <c r="D11" s="3"/>
      <c r="E11" s="33"/>
    </row>
    <row r="12" spans="1:7" x14ac:dyDescent="0.2">
      <c r="A12" s="12" t="s">
        <v>3</v>
      </c>
      <c r="B12" s="41">
        <v>1</v>
      </c>
      <c r="C12" s="33">
        <f>SUM(C13:C16)+0.01</f>
        <v>36231446.149999999</v>
      </c>
      <c r="D12" s="3"/>
      <c r="E12" s="33">
        <f>SUM(E13:E16)+0.01</f>
        <v>25691413.010000002</v>
      </c>
    </row>
    <row r="13" spans="1:7" x14ac:dyDescent="0.2">
      <c r="A13" s="5" t="s">
        <v>16</v>
      </c>
      <c r="B13" s="40"/>
      <c r="C13" s="34">
        <v>0</v>
      </c>
      <c r="D13" s="6"/>
      <c r="E13" s="34">
        <v>0</v>
      </c>
    </row>
    <row r="14" spans="1:7" x14ac:dyDescent="0.2">
      <c r="A14" s="5"/>
      <c r="B14" s="40"/>
      <c r="C14" s="34"/>
      <c r="D14" s="6"/>
      <c r="E14" s="34"/>
    </row>
    <row r="15" spans="1:7" x14ac:dyDescent="0.2">
      <c r="A15" s="5" t="s">
        <v>17</v>
      </c>
      <c r="B15" s="40"/>
      <c r="C15" s="34">
        <v>36231446.140000001</v>
      </c>
      <c r="D15" s="6"/>
      <c r="E15" s="34">
        <v>25691413</v>
      </c>
    </row>
    <row r="16" spans="1:7" x14ac:dyDescent="0.2">
      <c r="A16" s="15"/>
      <c r="B16" s="40"/>
      <c r="C16" s="35"/>
      <c r="D16" s="5"/>
      <c r="E16" s="35"/>
    </row>
    <row r="17" spans="1:10" x14ac:dyDescent="0.2">
      <c r="A17" s="17" t="s">
        <v>4</v>
      </c>
      <c r="B17" s="40">
        <v>2</v>
      </c>
      <c r="C17" s="33">
        <f>SUM(C18:C22)</f>
        <v>0</v>
      </c>
      <c r="D17" s="3"/>
      <c r="E17" s="33">
        <f>SUM(E18:E22)</f>
        <v>0</v>
      </c>
    </row>
    <row r="18" spans="1:10" x14ac:dyDescent="0.2">
      <c r="A18" s="7" t="s">
        <v>18</v>
      </c>
      <c r="B18" s="40"/>
      <c r="C18" s="34">
        <v>0</v>
      </c>
      <c r="D18" s="3"/>
      <c r="E18" s="34">
        <v>0</v>
      </c>
    </row>
    <row r="19" spans="1:10" x14ac:dyDescent="0.2">
      <c r="A19" s="7" t="s">
        <v>19</v>
      </c>
      <c r="B19" s="40"/>
      <c r="C19" s="34">
        <v>0</v>
      </c>
      <c r="D19" s="6"/>
      <c r="E19" s="34">
        <v>0</v>
      </c>
    </row>
    <row r="20" spans="1:10" x14ac:dyDescent="0.2">
      <c r="A20" s="7" t="s">
        <v>20</v>
      </c>
      <c r="B20" s="40"/>
      <c r="C20" s="34">
        <v>0</v>
      </c>
      <c r="D20" s="6"/>
      <c r="E20" s="34">
        <v>0</v>
      </c>
    </row>
    <row r="21" spans="1:10" x14ac:dyDescent="0.2">
      <c r="A21" s="2" t="s">
        <v>21</v>
      </c>
      <c r="B21" s="40"/>
      <c r="C21" s="34">
        <v>0</v>
      </c>
      <c r="D21" s="6"/>
      <c r="E21" s="34">
        <v>0</v>
      </c>
      <c r="G21" s="42"/>
      <c r="H21" s="42"/>
      <c r="I21" s="42"/>
    </row>
    <row r="22" spans="1:10" x14ac:dyDescent="0.2">
      <c r="A22" s="2" t="s">
        <v>23</v>
      </c>
      <c r="B22" s="40"/>
      <c r="C22" s="34">
        <v>0</v>
      </c>
      <c r="D22" s="6"/>
      <c r="E22" s="34">
        <v>0</v>
      </c>
    </row>
    <row r="23" spans="1:10" x14ac:dyDescent="0.2">
      <c r="A23" s="20"/>
      <c r="B23" s="40"/>
      <c r="C23" s="36"/>
      <c r="E23" s="36"/>
    </row>
    <row r="24" spans="1:10" x14ac:dyDescent="0.2">
      <c r="A24" s="12"/>
      <c r="B24" s="40"/>
      <c r="C24" s="33"/>
      <c r="D24" s="3"/>
      <c r="E24" s="33"/>
    </row>
    <row r="25" spans="1:10" x14ac:dyDescent="0.2">
      <c r="A25" s="2"/>
      <c r="B25" s="40"/>
      <c r="C25" s="34"/>
      <c r="D25" s="6"/>
      <c r="E25" s="34"/>
    </row>
    <row r="26" spans="1:10" x14ac:dyDescent="0.2">
      <c r="A26" s="14" t="s">
        <v>26</v>
      </c>
      <c r="B26" s="40">
        <v>3</v>
      </c>
      <c r="C26" s="33">
        <f>SUM(C27:C30)</f>
        <v>19450234.02</v>
      </c>
      <c r="D26" s="3"/>
      <c r="E26" s="33">
        <f>SUM(E27:E30)</f>
        <v>24310658.740000002</v>
      </c>
    </row>
    <row r="27" spans="1:10" x14ac:dyDescent="0.2">
      <c r="A27" s="2" t="s">
        <v>27</v>
      </c>
      <c r="B27" s="40"/>
      <c r="C27" s="34">
        <v>0</v>
      </c>
      <c r="D27" s="6"/>
      <c r="E27" s="34">
        <v>0</v>
      </c>
    </row>
    <row r="28" spans="1:10" x14ac:dyDescent="0.2">
      <c r="A28" s="2" t="s">
        <v>44</v>
      </c>
      <c r="B28" s="40"/>
      <c r="C28" s="34">
        <v>4145890.51</v>
      </c>
      <c r="D28" s="6"/>
      <c r="E28" s="34">
        <v>9006315</v>
      </c>
      <c r="J28" s="42"/>
    </row>
    <row r="29" spans="1:10" x14ac:dyDescent="0.2">
      <c r="A29" s="2" t="s">
        <v>47</v>
      </c>
      <c r="B29" s="40"/>
      <c r="C29" s="34">
        <v>0</v>
      </c>
      <c r="D29" s="6"/>
      <c r="E29" s="34">
        <v>0</v>
      </c>
    </row>
    <row r="30" spans="1:10" x14ac:dyDescent="0.2">
      <c r="A30" s="2" t="s">
        <v>46</v>
      </c>
      <c r="B30" s="40"/>
      <c r="C30" s="34">
        <v>15304343.51</v>
      </c>
      <c r="D30" s="6"/>
      <c r="E30" s="34">
        <v>15304343.74</v>
      </c>
    </row>
    <row r="31" spans="1:10" x14ac:dyDescent="0.2">
      <c r="A31" s="14" t="s">
        <v>7</v>
      </c>
      <c r="B31" s="40">
        <v>4</v>
      </c>
      <c r="C31" s="33">
        <f>SUM(C32:C38)</f>
        <v>96483509.200000003</v>
      </c>
      <c r="D31" s="3"/>
      <c r="E31" s="33">
        <f>SUM(E32:E38)</f>
        <v>96355810.599999994</v>
      </c>
    </row>
    <row r="32" spans="1:10" x14ac:dyDescent="0.2">
      <c r="A32" s="2" t="s">
        <v>29</v>
      </c>
      <c r="B32" s="40"/>
      <c r="C32" s="34">
        <v>15740584</v>
      </c>
      <c r="D32" s="5"/>
      <c r="E32" s="34">
        <v>15612885.109999999</v>
      </c>
    </row>
    <row r="33" spans="1:12" x14ac:dyDescent="0.2">
      <c r="A33" s="2" t="s">
        <v>30</v>
      </c>
      <c r="B33" s="40"/>
      <c r="C33" s="34">
        <f>322500+209485+3557314.35+255000.65+120000</f>
        <v>4464300</v>
      </c>
      <c r="D33" s="3"/>
      <c r="E33" s="34">
        <f>322500+209485+3557314.35+255000.65+120000</f>
        <v>4464300</v>
      </c>
    </row>
    <row r="34" spans="1:12" x14ac:dyDescent="0.2">
      <c r="A34" s="2" t="s">
        <v>49</v>
      </c>
      <c r="B34" s="40"/>
      <c r="C34" s="34">
        <v>47883727</v>
      </c>
      <c r="D34" s="3"/>
      <c r="E34" s="34">
        <v>47883727</v>
      </c>
      <c r="L34" s="43"/>
    </row>
    <row r="35" spans="1:12" x14ac:dyDescent="0.2">
      <c r="A35" s="2" t="s">
        <v>45</v>
      </c>
      <c r="B35" s="40"/>
      <c r="C35" s="34">
        <v>50000000</v>
      </c>
      <c r="D35" s="3"/>
      <c r="E35" s="34">
        <v>50000000</v>
      </c>
    </row>
    <row r="36" spans="1:12" x14ac:dyDescent="0.2">
      <c r="A36" s="2"/>
      <c r="B36" s="40"/>
      <c r="C36" s="34"/>
      <c r="D36" s="5"/>
      <c r="E36" s="34"/>
      <c r="H36" s="42"/>
    </row>
    <row r="37" spans="1:12" x14ac:dyDescent="0.2">
      <c r="A37" s="2"/>
      <c r="B37" s="40"/>
      <c r="C37" s="34"/>
      <c r="D37" s="3"/>
      <c r="E37" s="34"/>
    </row>
    <row r="38" spans="1:12" x14ac:dyDescent="0.2">
      <c r="A38" s="8" t="s">
        <v>31</v>
      </c>
      <c r="B38" s="40"/>
      <c r="C38" s="39">
        <f>-20647427-957674.8</f>
        <v>-21605101.800000001</v>
      </c>
      <c r="D38" s="6"/>
      <c r="E38" s="39">
        <f>-20647427-957674.51</f>
        <v>-21605101.510000002</v>
      </c>
    </row>
    <row r="39" spans="1:12" x14ac:dyDescent="0.2">
      <c r="B39" s="40"/>
      <c r="D39" s="6"/>
      <c r="E39" s="37"/>
    </row>
    <row r="40" spans="1:12" x14ac:dyDescent="0.2">
      <c r="A40" s="22" t="s">
        <v>8</v>
      </c>
      <c r="B40" s="40">
        <v>5</v>
      </c>
      <c r="C40" s="33">
        <f>SUM(C41:C42)</f>
        <v>419225</v>
      </c>
      <c r="D40" s="6"/>
      <c r="E40" s="33">
        <f>SUM(E41:E42)</f>
        <v>419225</v>
      </c>
    </row>
    <row r="41" spans="1:12" x14ac:dyDescent="0.2">
      <c r="A41" s="27" t="s">
        <v>32</v>
      </c>
      <c r="B41" s="40"/>
      <c r="C41" s="34">
        <v>0</v>
      </c>
      <c r="D41" s="6"/>
      <c r="E41" s="34">
        <v>0</v>
      </c>
      <c r="G41" s="42"/>
      <c r="H41" s="42"/>
    </row>
    <row r="42" spans="1:12" ht="13.5" thickBot="1" x14ac:dyDescent="0.25">
      <c r="A42" s="27" t="s">
        <v>35</v>
      </c>
      <c r="B42" s="40"/>
      <c r="C42" s="34">
        <v>419225</v>
      </c>
      <c r="D42" s="6"/>
      <c r="E42" s="34">
        <v>419225</v>
      </c>
    </row>
    <row r="43" spans="1:12" ht="14.25" thickTop="1" thickBot="1" x14ac:dyDescent="0.25">
      <c r="A43" s="28" t="s">
        <v>11</v>
      </c>
      <c r="B43" s="29"/>
      <c r="C43" s="38">
        <f>C10</f>
        <v>152584415.37</v>
      </c>
      <c r="E43" s="38">
        <f>E10</f>
        <v>146777108.34999999</v>
      </c>
      <c r="G43" s="42"/>
      <c r="H43" s="42"/>
      <c r="K43" s="42"/>
    </row>
    <row r="44" spans="1:12" ht="13.5" thickTop="1" x14ac:dyDescent="0.2">
      <c r="C44" s="8"/>
      <c r="E44" s="37"/>
      <c r="I44" s="42"/>
    </row>
    <row r="45" spans="1:12" x14ac:dyDescent="0.2">
      <c r="A45" s="13" t="s">
        <v>2</v>
      </c>
      <c r="B45" s="40"/>
      <c r="C45" s="33">
        <f>C47+C51</f>
        <v>3574262.86</v>
      </c>
      <c r="E45" s="33">
        <f>E47+E51</f>
        <v>5440191.29</v>
      </c>
    </row>
    <row r="46" spans="1:12" x14ac:dyDescent="0.2">
      <c r="A46" s="14"/>
      <c r="B46" s="40"/>
      <c r="C46" s="33"/>
      <c r="E46" s="33"/>
    </row>
    <row r="47" spans="1:12" x14ac:dyDescent="0.2">
      <c r="A47" s="18" t="s">
        <v>5</v>
      </c>
      <c r="B47" s="40">
        <v>6</v>
      </c>
      <c r="C47" s="33">
        <f>SUM(C48:C50)</f>
        <v>0</v>
      </c>
      <c r="E47" s="33">
        <f>SUM(E48:E50)</f>
        <v>0</v>
      </c>
    </row>
    <row r="48" spans="1:12" x14ac:dyDescent="0.2">
      <c r="A48" s="2" t="s">
        <v>22</v>
      </c>
      <c r="B48" s="40"/>
      <c r="C48" s="34">
        <v>0</v>
      </c>
      <c r="E48" s="34">
        <v>0</v>
      </c>
    </row>
    <row r="49" spans="1:5" x14ac:dyDescent="0.2">
      <c r="A49" s="19"/>
      <c r="B49" s="40"/>
      <c r="C49" s="34"/>
      <c r="E49" s="34"/>
    </row>
    <row r="50" spans="1:5" x14ac:dyDescent="0.2">
      <c r="A50" s="19"/>
      <c r="B50" s="40"/>
      <c r="C50" s="34"/>
      <c r="E50" s="34"/>
    </row>
    <row r="51" spans="1:5" x14ac:dyDescent="0.2">
      <c r="A51" s="14" t="s">
        <v>6</v>
      </c>
      <c r="B51" s="40">
        <v>7</v>
      </c>
      <c r="C51" s="33">
        <f>SUM(C52:C56)</f>
        <v>3574262.86</v>
      </c>
      <c r="E51" s="33">
        <f>SUM(E52:E56)</f>
        <v>5440191.29</v>
      </c>
    </row>
    <row r="52" spans="1:5" x14ac:dyDescent="0.2">
      <c r="A52" s="19"/>
      <c r="B52" s="40"/>
      <c r="C52" s="34"/>
      <c r="E52" s="34"/>
    </row>
    <row r="53" spans="1:5" x14ac:dyDescent="0.2">
      <c r="A53" s="26" t="s">
        <v>24</v>
      </c>
      <c r="B53" s="40"/>
      <c r="C53" s="34">
        <v>0</v>
      </c>
      <c r="E53" s="34">
        <v>0</v>
      </c>
    </row>
    <row r="54" spans="1:5" x14ac:dyDescent="0.2">
      <c r="A54" s="26" t="s">
        <v>25</v>
      </c>
      <c r="B54" s="40"/>
      <c r="C54" s="34">
        <v>0</v>
      </c>
      <c r="E54" s="34">
        <v>0</v>
      </c>
    </row>
    <row r="55" spans="1:5" x14ac:dyDescent="0.2">
      <c r="A55" s="26" t="s">
        <v>48</v>
      </c>
      <c r="B55" s="40"/>
      <c r="C55" s="34">
        <v>285733.06</v>
      </c>
      <c r="E55" s="34">
        <v>579766.80000000005</v>
      </c>
    </row>
    <row r="56" spans="1:5" x14ac:dyDescent="0.2">
      <c r="A56" s="26" t="s">
        <v>28</v>
      </c>
      <c r="B56" s="40"/>
      <c r="C56" s="34">
        <v>3288529.8</v>
      </c>
      <c r="E56" s="34">
        <v>4860424.49</v>
      </c>
    </row>
    <row r="57" spans="1:5" x14ac:dyDescent="0.2">
      <c r="A57" s="21" t="s">
        <v>9</v>
      </c>
      <c r="B57" s="40">
        <v>8</v>
      </c>
      <c r="C57" s="33">
        <f>+C59+C61+C71+C75+C66</f>
        <v>149010151.75999999</v>
      </c>
      <c r="E57" s="33">
        <f>+E59+E61+E71+E75+E66</f>
        <v>141336916.59</v>
      </c>
    </row>
    <row r="58" spans="1:5" x14ac:dyDescent="0.2">
      <c r="A58" s="16"/>
      <c r="B58" s="40"/>
      <c r="C58" s="36"/>
      <c r="E58" s="36"/>
    </row>
    <row r="59" spans="1:5" x14ac:dyDescent="0.2">
      <c r="A59" s="22" t="s">
        <v>33</v>
      </c>
      <c r="B59" s="40"/>
      <c r="C59" s="33">
        <f>SUM(C60:C60)</f>
        <v>17000000</v>
      </c>
      <c r="E59" s="33">
        <f>SUM(E60:E60)</f>
        <v>17000000</v>
      </c>
    </row>
    <row r="60" spans="1:5" x14ac:dyDescent="0.2">
      <c r="A60" s="27" t="s">
        <v>34</v>
      </c>
      <c r="B60" s="40"/>
      <c r="C60" s="34">
        <v>17000000</v>
      </c>
      <c r="E60" s="34">
        <v>17000000</v>
      </c>
    </row>
    <row r="61" spans="1:5" x14ac:dyDescent="0.2">
      <c r="A61" s="22" t="s">
        <v>10</v>
      </c>
      <c r="B61" s="40"/>
      <c r="C61" s="33">
        <f>SUM(C62:C62)</f>
        <v>6261600</v>
      </c>
      <c r="E61" s="33">
        <f>SUM(E62:E62)</f>
        <v>6261600</v>
      </c>
    </row>
    <row r="62" spans="1:5" x14ac:dyDescent="0.2">
      <c r="A62" s="1" t="s">
        <v>36</v>
      </c>
      <c r="B62" s="40"/>
      <c r="C62" s="34">
        <v>6261600</v>
      </c>
      <c r="E62" s="34">
        <v>6261600</v>
      </c>
    </row>
    <row r="63" spans="1:5" x14ac:dyDescent="0.2">
      <c r="A63" s="27" t="s">
        <v>37</v>
      </c>
      <c r="B63" s="40"/>
      <c r="C63" s="34">
        <v>0</v>
      </c>
      <c r="E63" s="34">
        <v>0</v>
      </c>
    </row>
    <row r="64" spans="1:5" x14ac:dyDescent="0.2">
      <c r="A64" s="27"/>
      <c r="B64" s="40"/>
      <c r="C64" s="34"/>
      <c r="E64" s="34"/>
    </row>
    <row r="65" spans="1:5" x14ac:dyDescent="0.2">
      <c r="A65" s="27"/>
      <c r="B65" s="40"/>
      <c r="C65" s="34"/>
      <c r="E65" s="34"/>
    </row>
    <row r="66" spans="1:5" x14ac:dyDescent="0.2">
      <c r="A66" s="22" t="s">
        <v>12</v>
      </c>
      <c r="B66" s="40"/>
      <c r="C66" s="33">
        <f>SUM(C67:C68)</f>
        <v>307651</v>
      </c>
      <c r="E66" s="33">
        <f>SUM(E67:E68)</f>
        <v>307651</v>
      </c>
    </row>
    <row r="67" spans="1:5" x14ac:dyDescent="0.2">
      <c r="A67" s="27" t="s">
        <v>38</v>
      </c>
      <c r="B67" s="40"/>
      <c r="C67" s="34">
        <f>121800+185851</f>
        <v>307651</v>
      </c>
      <c r="E67" s="34">
        <f>121800+185851</f>
        <v>307651</v>
      </c>
    </row>
    <row r="68" spans="1:5" x14ac:dyDescent="0.2">
      <c r="A68" s="27" t="s">
        <v>39</v>
      </c>
      <c r="B68" s="40"/>
      <c r="C68" s="34">
        <v>0</v>
      </c>
      <c r="E68" s="34">
        <v>0</v>
      </c>
    </row>
    <row r="69" spans="1:5" x14ac:dyDescent="0.2">
      <c r="A69" s="27"/>
      <c r="B69" s="40"/>
      <c r="C69" s="34"/>
      <c r="E69" s="34"/>
    </row>
    <row r="70" spans="1:5" x14ac:dyDescent="0.2">
      <c r="A70" s="27"/>
      <c r="B70" s="40"/>
      <c r="C70" s="34"/>
      <c r="E70" s="34"/>
    </row>
    <row r="71" spans="1:5" x14ac:dyDescent="0.2">
      <c r="A71" s="14" t="s">
        <v>13</v>
      </c>
      <c r="B71" s="40"/>
      <c r="C71" s="33">
        <f>SUM(C72:C73)</f>
        <v>117767665.27</v>
      </c>
      <c r="E71" s="33">
        <f>SUM(E72:E73)</f>
        <v>106426675.09999999</v>
      </c>
    </row>
    <row r="72" spans="1:5" x14ac:dyDescent="0.2">
      <c r="A72" s="27" t="s">
        <v>40</v>
      </c>
      <c r="B72" s="40"/>
      <c r="C72" s="34">
        <v>117767665.27</v>
      </c>
      <c r="E72" s="34">
        <f>88634249.1+17792426</f>
        <v>106426675.09999999</v>
      </c>
    </row>
    <row r="73" spans="1:5" x14ac:dyDescent="0.2">
      <c r="A73" s="27" t="s">
        <v>41</v>
      </c>
      <c r="B73" s="40"/>
      <c r="C73" s="34">
        <v>0</v>
      </c>
      <c r="E73" s="34">
        <v>0</v>
      </c>
    </row>
    <row r="74" spans="1:5" x14ac:dyDescent="0.2">
      <c r="A74" s="22"/>
      <c r="B74" s="40"/>
      <c r="C74" s="36"/>
      <c r="E74" s="36"/>
    </row>
    <row r="75" spans="1:5" x14ac:dyDescent="0.2">
      <c r="A75" s="22" t="s">
        <v>14</v>
      </c>
      <c r="B75" s="40"/>
      <c r="C75" s="33">
        <f>SUM(C76:C76)</f>
        <v>7673235.4900000002</v>
      </c>
      <c r="E75" s="33">
        <f>SUM(E76:E76)</f>
        <v>11340990.49</v>
      </c>
    </row>
    <row r="76" spans="1:5" x14ac:dyDescent="0.2">
      <c r="A76" s="1" t="s">
        <v>42</v>
      </c>
      <c r="B76" s="40"/>
      <c r="C76" s="34">
        <v>7673235.4900000002</v>
      </c>
      <c r="E76" s="34">
        <v>11340990.49</v>
      </c>
    </row>
    <row r="77" spans="1:5" ht="13.5" thickBot="1" x14ac:dyDescent="0.25">
      <c r="A77" s="14"/>
      <c r="B77" s="40"/>
      <c r="C77" s="33"/>
      <c r="E77" s="33"/>
    </row>
    <row r="78" spans="1:5" ht="14.25" thickTop="1" thickBot="1" x14ac:dyDescent="0.25">
      <c r="A78" s="30" t="s">
        <v>15</v>
      </c>
      <c r="B78" s="29"/>
      <c r="C78" s="38">
        <f>+C45+C57</f>
        <v>152584414.62</v>
      </c>
      <c r="E78" s="38">
        <f>+E45+E57</f>
        <v>146777107.88</v>
      </c>
    </row>
    <row r="79" spans="1:5" ht="13.5" thickTop="1" x14ac:dyDescent="0.2"/>
    <row r="82" spans="1:7" x14ac:dyDescent="0.2">
      <c r="A82" s="46" t="s">
        <v>55</v>
      </c>
      <c r="B82" s="46"/>
      <c r="C82" s="46"/>
      <c r="D82" s="46"/>
      <c r="E82" s="46"/>
      <c r="F82" s="46"/>
      <c r="G82" s="46"/>
    </row>
    <row r="83" spans="1:7" ht="12.75" customHeight="1" x14ac:dyDescent="0.2">
      <c r="A83" s="23" t="s">
        <v>50</v>
      </c>
      <c r="B83" s="23"/>
      <c r="C83" s="48" t="s">
        <v>51</v>
      </c>
      <c r="D83" s="48"/>
      <c r="E83" s="48"/>
      <c r="F83" s="23"/>
      <c r="G83" s="23"/>
    </row>
    <row r="92" spans="1:7" x14ac:dyDescent="0.2">
      <c r="A92" s="51"/>
    </row>
  </sheetData>
  <mergeCells count="6">
    <mergeCell ref="C83:E83"/>
    <mergeCell ref="A1:F1"/>
    <mergeCell ref="A3:E3"/>
    <mergeCell ref="A4:E4"/>
    <mergeCell ref="A5:E5"/>
    <mergeCell ref="A6:E6"/>
  </mergeCells>
  <phoneticPr fontId="0" type="noConversion"/>
  <pageMargins left="0.7" right="0.7" top="0.24" bottom="0.22" header="0.13" footer="0.12"/>
  <pageSetup scale="72" orientation="portrait" horizontalDpi="360" verticalDpi="360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mcbhz7is47CwE6DgBWKOWkSnnfZ68u+KuE3vZASUIaM=</DigestValue>
    </Reference>
    <Reference Type="http://www.w3.org/2000/09/xmldsig#Object" URI="#idOfficeObject">
      <DigestMethod Algorithm="http://www.w3.org/2001/04/xmlenc#sha256"/>
      <DigestValue>vNDBEaYHWOn9pYXcug8VmP6B66heiJ0e2ocMpLGlvt4=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9zTW9Qts+ImpYuKvYDBLH4/C5YABeKRXduRezbkPmTc=</DigestValue>
    </Reference>
  </SignedInfo>
  <SignatureValue>aDuBUvi25eezkuJNoqrcKikfDiQ7OoPWFygKOPuXI/v0PRKQPjA2INqciffa7QRhThqkM9yaeaWS
M0ZIZ9NpVSzBu3DjeHY7gvjO5XQxK7jB9aYCSW5F5/ux8BcMpeiQo41eay2/sd59KkTUDGU6oMM0
vJssX2jWanrEUQw87fOeszNZEgufKNgrV4rzDGaGpIYBUwfeK/jPagVf+Gd7/SgE5nFthiHQq6ke
sAVX4W+HNH/MVoTdchf9thDUVeDumfY/aImt4PYnHOJRzdAEOTy2DiGXtmejWUWpxt2k3Jcm+6DG
QGQ3sEvjvWSRwH+bk7nhw7/CTHsp1sUf8LcscA==</SignatureValue>
  <KeyInfo>
    <X509Data>
      <X509Certificate>MIIFtTCCBJ2gAwIBAgITFAAOVCom9wfzCEEobwABAA5UKjANBgkqhkiG9w0BAQsFADCBmTEZMBcGA1UEBRMQQ1BKLTQtMDAwLTAwNDAxNzELMAkGA1UEBhMCQ1IxJDAiBgNVBAoTG0JBTkNPIENFTlRSQUwgREUgQ09TVEEgUklDQTEiMCAGA1UECxMZRElWSVNJT04gU0lTVEVNQVMgREUgUEFHTzElMCMGA1UEAxMcQ0EgU0lOUEUgLSBQRVJTT05BIEZJU0lDQSB2MjAeFw0yMjA4MDMxNDU5NDVaFw0yNjA4MDIxNDU5NDVaMIGxMRkwFwYDVQQFExBDUEYtMDItMDY3NS0wODYzMRowGAYDVQQEExFMRURFWk1BIEJFTkFWSURFUzERMA8GA1UEKhMIQU5BWUFOQ1kxCzAJBgNVBAYTAkNSMRcwFQYDVQQKEw5QRVJTT05BIEZJU0lDQTESMBAGA1UECxMJQ0lVREFEQU5PMSswKQYDVQQDEyJBTkFZQU5DWSBMRURFWk1BIEJFTkFWSURFUyAoRklSTUEpMIIBIjANBgkqhkiG9w0BAQEFAAOCAQ8AMIIBCgKCAQEAoocT1aRXxBWuCu0VY+wwPsov6f9laghfDlrpdxWAiugPtVmlStSmnbk9JxLs/B61GCtO6qKoywF+IqG2bo2h9xwOF2T/Y0XmyN4tx6+JoZLVtzM42zfpZPS9xiko416CtccodEwFvnONijwxFb1V9rfTxAIEnNxBrLPqy7wPMheYXDq3XLf84QFR/gAihBNy5MNLB9di5vQT1Ek90MD5kkrtJWfKh6Qw+AZKbNn4qSpKJodJjm6jLCWTzmoa1CKbqvHmrEqBIhaBoJeqJD7o95TmlKmHWrP53a1TJs0IB1yqlhaQF1sVLd3bFTf87qb5ZqbQqWvCcKS9NnPiQUrmwQIDAQABo4IB2jCCAdYwHQYDVR0OBBYEFFBi5Q6GfilwOiyQtOMULmP6m2GtMB8GA1UdIwQYMBaAFF8FGEEQ3hUvOunAFqPnoWpS0TrsMGEGA1UdHwRaMFgwVqBUoFKGUGh0dHA6Ly9mZGkuc2lucGUuZmkuY3IvcmVwb3NpdG9yaW8vQ0ElMjBTSU5QRSUyMC0lMjBQRVJTT05BJTIwRklTSUNBJTIwdjIoMSkuY3JsMIGYBggrBgEFBQcBAQSBizCBiDBcBggrBgEFBQcwAoZQaHR0cDovL2ZkaS5zaW5wZS5maS5jci9yZXBvc2l0b3Jpby9DQSUyMFNJTlBFJTIwLSUyMFBFUlNPTkElMjBGSVNJQ0ElMjB2MigxKS5jcnQwKAYIKwYBBQUHMAGGHGh0dHA6Ly9vY3NwLnNpbnBlLmZpLmNyL29jc3AwDgYDVR0PAQH/BAQDAgbAMD0GCSsGAQQBgjcVBwQwMC4GJisGAQQBgjcVCIXE6luC0eM1lZEbgvmXGIaly2uBf4G50nKBnr94AgFkAgEHMBMGA1UdJQQMMAoGCCsGAQUFBwMEMBsGCSsGAQQBgjcVCgQOMAwwCgYIKwYBBQUHAwQwFQYDVR0gBA4wDDAKBghggTwBAQEBAjANBgkqhkiG9w0BAQsFAAOCAQEAHWT/cSE+lJ5PYESvzY+B+zKXoMmI7S0hdjF6Bn9LC4EX6NRS1EryQ3fjoMJX/SXjHR0h2rRiCJHLHDbGW7DFXQziszc3iyjze5N4QMhfuG1R1uPUrWFzcnQeV8EzCPKFBG46HSTrzgKfzO/uChcMgJjNB0U8SbYRGqlr/qF6TlRHkE5M8srkuvbISb0rw8Ov2f7Rftixub0jFh8w3CapsCfAfBzj6Drmbci/XiU007zDPkFXucuw5bR/FM88CCqHNlb2tz4Nnf8CurqpyexUYlGceqVZQN7ATcXDjXUENj4R/IqauijflKTqNtt1MWHyH0Fb1oh//tjYY4PnZxC7sQ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A9FfJ2/ZC4o19q6q7ukU6J8QIe+mEcZJ4bSaB03chHc=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stFqF2esy0+XJlar+u2jFTU2xbAR8pvGeTHY+uifdf8=</DigestValue>
      </Reference>
      <Reference URI="/xl/styles.xml?ContentType=application/vnd.openxmlformats-officedocument.spreadsheetml.styles+xml">
        <DigestMethod Algorithm="http://www.w3.org/2001/04/xmlenc#sha256"/>
        <DigestValue>BqVpERGIW6QehMj1TKJkYqVMMBXk61OGxVrrJR5pNgc=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s6Whm5jkLQ93xwrmrJaoeeEVNmWGbQfdIM42bAxAgu0=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IXinH/yCRtDMkMvzgfhzDQNzHrVGJl/hlqJCjQRZ15A=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2025-07-17T00:22:04Z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la SUGESE</SignatureComments>
          <WindowsVersion>10.0</WindowsVersion>
          <OfficeVersion>16.0.18925/26</OfficeVersion>
          <ApplicationVersion>16.0.18925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2025-07-17T00:22:04Z</xd:SigningTime>
          <xd:SigningCertificate>
            <xd:Cert>
              <xd:CertDigest>
                <DigestMethod Algorithm="http://www.w3.org/2001/04/xmlenc#sha256"/>
                <DigestValue>vd6WZ9EqaaicsvxEX8GDyBXU0GuXVdC4OFE9vsSv15A=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446019779797767773341881747582586392192898090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la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RexhCjygNm71Yqeuls7d1evYnIBt5m9u1aZPNX88Y3oCBCS7aKMYDzIwMjUwNzE3MDAyMjA3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3MDAyMjA3WjAvBgkqhkiG9w0BCQQxIgQgWSSFVVzUPx6Q46N7oM0o8+3MuRnjvGGnnHzA6yKO6OowNwYLKoZIhvcNAQkQAi8xKDAmMCQwIgQgrKszXYj6Q2nTJpWV/NZakemXG2IrBO983WoSsYOW808wDQYJKoZIhvcNAQEBBQAEggEAhcbsLzoh0tSROxfscRlix4PAM+/ib9g89SSZR3CixNhUjpBUCRgIySIA7AIcE80dodTb/qB0AtB6ZDO2lC8g+nHzhdW9TeVrXjpV8OL8hiGL6WJWF8mqOWZL4OtAUO9IZ1qthuYZSyAwj8kcjF6S6WdYmyDH5v9C+uJdZog4stnXsOQXFZv4T3lCQI34LsVffO4pUuqPiafE16c3h+DHNikThfBKdZsddKuNTl2VrXTkFkzLovu8UwXtlIk/RtN/cWWkXdhEXYLRc4rcdA+QDwQIRzPJpOYYG1yi6T67CYUJCknQc9gstUncod4rJaJnJVUHv4CKwO4qiAp3G4/Jqw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jE2MTQyNDA3WhcNMjUwODE3MDI0NDA3WqBfMF0wHwYDVR0jBBgwFoAUsLvgCC5LE2jw0IBEA2ekP/8lY/YwEAYJKwYBBAGCNxUBBAMCAQAwCgYDVR0UBAMCAT4wHAYJKwYBBAGCNxUEBA8XDTI1MDgxNjE0MzQwN1owDQYJKoZIhvcNAQENBQADggIBAKcbWRSJJeuvBonCvIvyiMIhRfqKn9sL8SjuwvXXm2EcrcuDZqJED0oNEkHta2Foz9TrMoQmFdfCZ82SckkzCHHj+BrBs451ryCDRVdoEELJmkfi941nx1AisUBlIKDKmN66mYh6g8BolL45MoDIcxsqz+QbFUJGMrovpf59jkfumO9/shBilGTvP/1ovFDXukhy25etMRkW45Awp9Tkg1TfmaLz+xr/w/rhWk2/tgz/FUz639nQ9lPxH+OM2p6Y4g+dYauw9jCvZioWQZeTBYLpG0lHA9ztfMcwFkWKExyZ6r2Akiy588T8W7Z3IwIHgusZ0RRLi+QN9JfQxn4KiLzhWGKWlEVKnvz3VOmOQ0bW42SCoB4dRFrert2JuQiWzD9RrQ/WGPSg6deSQ918txP9UwwtpJgA7cLZJKz6oki+nFpA8HNlZSmSM2sFGjAEPKM2KT4mfj8X79uJZHMvDzpEsXiYwuKlKFp1CY6zxcilukf9j5ikaAEfWiL7BIFcekgPAx7i/6ojV72+oHMF5xcD803ZOzMJhDSKqZg+78h/jKyGyxkE/dNttVY0JAjsl7WqWaoukKmxL+oZCfSaY/9+Fh4NJfp9euSO7il04P5gESUGoZ6m8mdYne16Eid6GFHpDts9XeBCP2p+XHw7dOvYd7gPbwKSFdCH4oICsmZQ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vucaKMcDKvOhkg/TizD68+XWhKs=</xd:ByKey>
                  </xd:ResponderID>
                  <xd:ProducedAt>2025-07-16T00:04:55Z</xd:ProducedAt>
                </xd:OCSPIdentifier>
                <xd:DigestAlgAndValue>
                  <DigestMethod Algorithm="http://www.w3.org/2001/04/xmlenc#sha256"/>
                  <DigestValue>TlMcauWJBTI9y5n7DmJcxnOAkTKJif6kJwr4wK6mYiE=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KtqD5QxDcyeuU83jqU4J86zcCP+GsTJxHQfGEx+nXOU=</DigestValue>
                </xd:DigestAlgAndValue>
                <xd:CRLIdentifier>
                  <xd:Issuer>CN=CA POLITICA PERSONA FISICA - COSTA RICA v2, OU=DCFD, O=MICITT, C=CR, SERIALNUMBER=CPJ-2-100-098311</xd:Issuer>
                  <xd:IssueTime>2025-06-16T13:57:18Z</xd:IssueTime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CN=CA RAIZ NACIONAL - COSTA RICA v2, C=CR, O=MICITT, OU=DCFD, SERIALNUMBER=CPJ-2-100-098311</xd:Issuer>
                  <xd:IssueTime>2025-04-22T20:04:08Z</xd:IssueTime>
                </xd:CRLIdentifier>
              </xd:CRLRef>
            </xd:CRLRefs>
          </xd:CompleteRevocationRefs>
          <xd:RevocationValues>
            <xd:OCSPValues>
              <xd:EncapsulatedOCSPValue>MIIGlQoBAKCCBo4wggaKBgkrBgEFBQcwAQEEggZ7MIIGdzCBxaIWBBS+5xooxwMq86GSD9OLMPrz5daEqxgPMjAyNTA3MTYwMDA0NTVaMIGZMIGWMEwwCQYFKw4DAhoFAAQUzgxHzN03kqP+e9oD7BphnZQwSGIEFF8FGEEQ3hUvOunAFqPnoWpS0TrsAhMUAA5UKib3B/MIQShvAAEADlQqgAAYDzIwMjUwNzE1MjE0NzU3WqARGA8yMDI1MDcxNzEwMDc1N1qhIDAeMBwGCSsGAQQBgjcVBAQPFw0yNTA3MTYyMTU3NTdaMA0GCSqGSIb3DQEBCwUAA4IBAQA6msphpW+tXpz8AfYHzawkVZOa7cQs+xt0AB5ed8dqAIiKTial/q+wOmNNlL1Aa1McOgKqMIiGvUZFP6QKUAjL9OQRg6LK9dWhMGpN/KizZCxFhSiAYVpfTMUG/EZVDWz7jGXQioNo9H7x9+7tfzd09LmF9G4Z27NwW6s6QvOLkF90gInvWXiYLccZYs8AAQYSzpWwrJqupQAM4A4c+cTYi0/x1mGZfeTqGUkFgw5uH4AfOH1Q1YV5kE1JuMA+mDzYzhnyke5UQk+uLkHwkQyRji36pdewigrTT/4mqGuZ1shYa13RdrTR2RLztq1yR/zdo/Eq4FonKYGgA8cjCiwyoIIElzCCBJMwggSPMIIDd6ADAgECAhMUABlh0DVsJdq624RKAAIAGWHQMA0GCSqGSIb3DQEBCwUAMIGZMRkwFwYDVQQFExBDUEotNC0wMDAtMDA0MDE3MQswCQYDVQQGEwJDUjEkMCIGA1UEChMbQkFOQ08gQ0VOVFJBTCBERSBDT1NUQSBSSUNBMSIwIAYDVQQLExlESVZJU0lPTiBTSVNURU1BUyBERSBQQUdPMSUwIwYDVQQDExxDQSBTSU5QRSAtIFBFUlNPTkEgRklTSUNBIHYyMB4XDTI1MDcwNDE5NDI1M1oXDTI1MDcxODE5NDI1M1owHjEcMBoGA1UEAxMTU0ktQVBPQ1MtMTAxLmZkaS5jcjCCASIwDQYJKoZIhvcNAQEBBQADggEPADCCAQoCggEBAIVzz5yzykeMa90bk36aeX1DO+mLkGuc2s7MUJeL+XpAtuLGSs5J4pQaKGnW213ebGwirDB5JD4s/Hog8fXW4sTjclGawEiUZuKPDA9GpaRqPGkOs+7dsLof3HD/eFJ7ckbdKdJlPSoJ97yEcY+Xs0DZE+Yr8bvkbVUZQTYYFAC/BVGORLzGMCnDkFOsViLL9RGddp98ClCQWX4MZcnOETGPZpd1dujgMboao24nqsHWWT2SOgaztBsBmIuJPMoG13ZGlMgw8DL6pVUtT6UevibUR/8T2GhtIdKzwod2A+d4KkuRdyRL5pSWadOehbz9YQQxFsAGZS682uyX9Al3QUECAwEAAaOCAUgwggFEMD0GCSsGAQQBgjcVBwQwMC4GJisGAQQBgjcVCIXE6luC0eM1lZEbgvmXGIaly2uBf4P2/HeBuPEzAgFkAgEHMBMGA1UdJQQMMAoGCCsGAQUFBwMJMA4GA1UdDwEB/wQEAwIHgDAbBgkrBgEEAYI3FQoEDjAMMAoGCCsGAQUFBwMJMA8GCSsGAQUFBzABBQQCBQAwHwYDVR0jBBgwFoAUXwUYQRDeFS866cAWo+ehalLROuwwHQYDVR0OBBYEFL7nGijHAyrzoZIP04sw+vPl1oSrMB4GA1UdEQQXMBWCE1NJLUFQT0NTLTEwMS5mZGkuY3IwUAYJKwYBBAGCNxkCBEMwQaA/BgorBgEEAYI3GQIBoDEEL1MtMS01LTIxLTMyMzk1NTA4NzgtNzUzNzk5NzM5LTE3NTY2MDE1MDMtMTA3MTMzMA0GCSqGSIb3DQEBCwUAA4IBAQDOqh9CzwjnTZjcKAtG3/yqKy3dZdzwuxLjIv++vJHehl+EjI8DqqNCA8pfJmF+gcf4/MCqL1OaAyz2h7d8fS8KHVm1v40d+QMdQgY3oyJU53PHJzWRKaK46srw+FfBT2CvK5z7eHSEgTroMhtrE+c/rtzQpNoZETBKNymCcqf3gAq9yE0vevSZuWmoaNw6Oxyf7snlH6DAwU4wuP2DXTD1Y46zVw82eFjacUH/8uCyVJZTVS5Txa/7VWe7cqoipJI1t2aYCtuvQGLgKDL0MREpIpEBvIX4w2Nq0ZD3TGQA0bPHzX2VpURIJKcobjSohJCfoXw8m51aI8p0gZUZ5Ryv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2MTYxMzU3MThaFw0yNTA4MTcwMjE3MThaoF8wXTAfBgNVHSMEGDAWgBRonWk2y4Rue+qTYRn/WDAd1f9cyzAQBgkrBgEEAYI3FQEEAwIBADAKBgNVHRQEAwIBPzAcBgkrBgEEAYI3FQQEDxcNMjUwODE2MTQwNzE4WjANBgkqhkiG9w0BAQ0FAAOCAgEAuAu0qa5XuwtOKc0G15kzVilklCc+z7f6StoU/VKbk5aIDCOl3JK/c7p2ve4bqJNI5omJY2v1GBqXr6tbS2EOtSRs9TWyOxpUvMCWR9cb4pddqPU1zNFwL2C0C0pE2ZExX7iSzYbs0PY5uGhH+md9MiXqFkmBO3h3e013x1OokyL+k8JTOwY3laNkaNFLdnZxxM4aHsMR80X3/aP47cQeICn2Ps8uQTFR4afstEx7Tw/Ukdf1xfjFKJq3rqR0PSWrgy7UI79ypB5+OiQI4dLoU1kXNJE3UgIjckndYJqXFpucxZdaDcTjq9Q/SNhomCvQZ4/Md5A0iz8XbregW7D373PCCFUVF1ucccDzikEf/GZ4/oAp3zmAoKumVvZIAiB6Mb3N0WjBxZaKBZFVYltFO4obifsoSIGaHFTmaVJpWYeYLD5uxCzO20hrrFJ3JQThKrg8NBTi6u8Y6+gzAwGGWU9P4S6vWmHgIk96WBzCy/2XI42N/iBuMqxtqiA0i1zyXqOyjSh8wsFBbcBjA8n++H0vLJbVOk6uiD+8mdTNKk89pIFOiObCvNHRESG8V8H+H6cREoHcrAbuR5ONlJOns8kZ0c6kcaoX3Uhg+1hWDbfVrQxp3P9RaziUPTgxbQmyAg1syzSuWNy4RXWAafd6Weyour154gla5c4J5Lih5Z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jHZhPMq18eYLwYdwTm3dguj5gY1MXlwShN6zpyUpJVYCBCS7aKQYDzIwMjUwNzE3MDAyMjA3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3MDAyMjA3WjAvBgkqhkiG9w0BCQQxIgQgn926ud8mxiDVO5oa7Gdj47/RYp6PEQN8LY1rrl8FT5YwNwYLKoZIhvcNAQkQAi8xKDAmMCQwIgQgrKszXYj6Q2nTJpWV/NZakemXG2IrBO983WoSsYOW808wDQYJKoZIhvcNAQEBBQAEggEAbrptL6PbamMDBGfhIaOs7YLktyX22HBn7saWKcGaxIy4HrqtDpMs1u6il9PYGnnJ354i2a/92OJET4/ljiVPfeyputuByFHtOohGD6uuxIXKShcjY0IA1bWXiTJ0HDfSWycd8rVGeB95LQ5/uEYTK81dqs1SNwld0RypPK9lUl/FjvzqbY/aI6v0qAnJTus9BPefqQDXPnBu6jlNssweROA43uryF5Gh00rpdHLpta0ZalRD8Fq+auZb9ciNXEdVymk68jMxd1L/xGHWaHuB/BfyT4+3O7rYTL4Cpxa1tIWmLorCFVz6QlmoKoY+oYgACEnvAIZRXDtk9X5ktDp+ig==</xd:EncapsulatedTimeStamp>
          </xd:SigAndRefsTimeStamp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KQqkBen4ma8RsfTcaXXOVq2EphWByAbxkPX+JLUZI5s=</DigestValue>
    </Reference>
    <Reference Type="http://www.w3.org/2000/09/xmldsig#Object" URI="#idOfficeObject">
      <DigestMethod Algorithm="http://www.w3.org/2001/04/xmlenc#sha256"/>
      <DigestValue>bF+CYjs8+pmS0kc46bvGWYnj+NTBj/EbquQshvNrp2Y=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+9WrSCkd4nPA7V6bXBNq85JIZFz5QdusJdJko9qiw+Y=</DigestValue>
    </Reference>
  </SignedInfo>
  <SignatureValue>CT4ejbRvsZ+3SdIWqXh6Tu4JEQ6UGAMEpoLghVcdSWIPJUguRlN5fyf9iLqyBcNhMCH8OAgjwFsa
gytWnhy4Gv+Iglg9iZTO/UGCYne9WZxjTO+kX8Xx81Ol2ieAP+wfBCWMyztqad0lCgzqgncoGfcI
erxMq7XUP9A6IcClWlRfM9fr7w/GzjwvEJiOPL6Qr3ctZU7oDgFQXU331yJHIxIbp9wKaRh9E4Ey
lryxEYW35y1BvNnoSs3dehJemjizen+R9CMGTVF16oc2gdPwETOXG/Rb7edgWXSMLg3JWr/c6gwL
tBxMOJjyMHBaqtOaBxoQFNKSqye4J9vPsF2VmQ==</SignatureValue>
  <KeyInfo>
    <X509Data>
      <X509Certificate>MIIFtzCCBJ+gAwIBAgITFAAM6a9ic58pbXg62QABAAzprzANBgkqhkiG9w0BAQsFADCBmTEZMBcGA1UEBRMQQ1BKLTQtMDAwLTAwNDAxNzELMAkGA1UEBhMCQ1IxJDAiBgNVBAoTG0JBTkNPIENFTlRSQUwgREUgQ09TVEEgUklDQTEiMCAGA1UECxMZRElWSVNJT04gU0lTVEVNQVMgREUgUEFHTzElMCMGA1UEAxMcQ0EgU0lOUEUgLSBQRVJTT05BIEZJU0lDQSB2MjAeFw0yMjAyMTUxNTE5MzFaFw0yNjAyMTQxNTE5MzFaMIGzMRkwFwYDVQQFExBDUEYtMDEtMDQ2NS0wMDAyMRYwFAYDVQQEDA1TQUxBUyBaVcORSUdBMRYwFAYDVQQqEw1FREdBUiBBTlRPTklPMQswCQYDVQQGEwJDUjEXMBUGA1UEChMOUEVSU09OQSBGSVNJQ0ExEjAQBgNVBAsTCUNJVURBREFOTzEsMCoGA1UEAwwjRURHQVIgQU5UT05JTyBTQUxBUyBaVcORSUdBIChGSVJNQSkwggEiMA0GCSqGSIb3DQEBAQUAA4IBDwAwggEKAoIBAQDV8Bp45QA71ZaD4BWanZB8wj/Ojf8+50cRoBczuvQGAiIeRVw/vLblx/nc2F4m3hVj7B/zSsgSPx8zyfTGr2V+BUe8KBnx0ywkolr9Y5OFi968umvlBPtHrrO8Z4nHk7MfP77BT/Vn+l41/41r0oPnYsoHSAEVoMr9t6FQZiw88Ubfsm6Ya+h7Ai5aoOBWC4PeSRygPcQqrOTBYyfHZKfy5bC9gRXKDX3wfR9CXkZ+OFEK3R/y1fC/TbhHBGFygmqJWmvlwt7liGI+35C7aS/ndsxuT2OAyS6NeTtZvmoCr21szmQC3QvxpjBfTW2WyM/3tWq98/BrvHp4kazh8Jh1AgMBAAGjggHaMIIB1jAdBgNVHQ4EFgQU0i2klSV7dL6yEHg56/i3BCH4i74wHwYDVR0jBBgwFoAUXwUYQRDeFS866cAWo+ehalLROuwwYQYDVR0fBFowWDBWoFSgUoZQaHR0cDovL2ZkaS5zaW5wZS5maS5jci9yZXBvc2l0b3Jpby9DQSUyMFNJTlBFJTIwLSUyMFBFUlNPTkElMjBGSVNJQ0ElMjB2MigxKS5jcmwwgZgGCCsGAQUFBwEBBIGLMIGIMFwGCCsGAQUFBzAChlBodHRwOi8vZmRpLnNpbnBlLmZpLmNyL3JlcG9zaXRvcmlvL0NBJTIwU0lOUEUlMjAtJTIwUEVSU09OQSUyMEZJU0lDQSUyMHYyKDEpLmNydDAoBggrBgEFBQcwAYYcaHR0cDovL29jc3Auc2lucGUuZmkuY3Ivb2NzcDAOBgNVHQ8BAf8EBAMCBsAwPQYJKwYBBAGCNxUHBDAwLgYmKwYBBAGCNxUIhcTqW4LR4zWVkRuC+ZcYhqXLa4F/gbnScoGev3gCAWQCAQcwEwYDVR0lBAwwCgYIKwYBBQUHAwQwGwYJKwYBBAGCNxUKBA4wDDAKBggrBgEFBQcDBDAVBgNVHSAEDjAMMAoGCGCBPAEBAQECMA0GCSqGSIb3DQEBCwUAA4IBAQAcjg1LWmMXcLbPyzL7d0Y1iE8RSIlbfyrYnSxLHQAGZ0EJXSH8o1l9cxpUoPstDZ1XkG3DCKUTlLG/d90Ou9EHPJxNY2n50mvwqINp6pwO/t7X/UECSApLcdOmv5BbsWEMUnNJ1IxnbWsHQtJuwAm4SkqrlsiVSzK4+Hc0NEYvJ18lzDjwtZZdbmtAk1MFKhBkisaWpkg/VA50hfMcmcqzUwZoIMra2ycZd9DIcJ/pnXslVsj0Cufg4/3IvDh3tlHWGwpkp/iPUQRdP3xQDGh12HcP24BI5drC8MM3AN7kZ7RSK6b0AobqtVpv/uLJmKUSU02Gl5wr7JB2HOUXnDgh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A9FfJ2/ZC4o19q6q7ukU6J8QIe+mEcZJ4bSaB03chHc=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LkiKoNFrbjuPpv4pJGij86Jru+2G0vELo4CH5hGAfpk=</DigestValue>
      </Reference>
      <Reference URI="/xl/sharedStrings.xml?ContentType=application/vnd.openxmlformats-officedocument.spreadsheetml.sharedStrings+xml">
        <DigestMethod Algorithm="http://www.w3.org/2001/04/xmlenc#sha256"/>
        <DigestValue>stFqF2esy0+XJlar+u2jFTU2xbAR8pvGeTHY+uifdf8=</DigestValue>
      </Reference>
      <Reference URI="/xl/styles.xml?ContentType=application/vnd.openxmlformats-officedocument.spreadsheetml.styles+xml">
        <DigestMethod Algorithm="http://www.w3.org/2001/04/xmlenc#sha256"/>
        <DigestValue>BqVpERGIW6QehMj1TKJkYqVMMBXk61OGxVrrJR5pNgc=</DigestValue>
      </Reference>
      <Reference URI="/xl/theme/theme1.xml?ContentType=application/vnd.openxmlformats-officedocument.theme+xml">
        <DigestMethod Algorithm="http://www.w3.org/2001/04/xmlenc#sha256"/>
        <DigestValue>YNeH5J+J9RxutazRnaWBrYU5Xm5oQzBJ7Lrr3bNNcJw=</DigestValue>
      </Reference>
      <Reference URI="/xl/workbook.xml?ContentType=application/vnd.openxmlformats-officedocument.spreadsheetml.sheet.main+xml">
        <DigestMethod Algorithm="http://www.w3.org/2001/04/xmlenc#sha256"/>
        <DigestValue>s6Whm5jkLQ93xwrmrJaoeeEVNmWGbQfdIM42bAxAgu0=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IXinH/yCRtDMkMvzgfhzDQNzHrVGJl/hlqJCjQRZ15A=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2025-07-18T19:48:50Z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A SOLICITUD DE SUGESE</SignatureComments>
          <WindowsVersion>10.0</WindowsVersion>
          <OfficeVersion>16.0.18925/26</OfficeVersion>
          <ApplicationVersion>16.0.18925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2025-07-18T19:48:50Z</xd:SigningTime>
          <xd:SigningCertificate>
            <xd:Cert>
              <xd:CertDigest>
                <DigestMethod Algorithm="http://www.w3.org/2001/04/xmlenc#sha256"/>
                <DigestValue>9Kq+s9cX3ktlcnpFHIjmvZTrZLWZvVAcbf280CDK8Tg=</DigestValue>
              </xd:CertDigest>
              <xd:IssuerSerial>
                <X509IssuerName>CN=CA SINPE - PERSONA FISICA v2, OU=DIVISION SISTEMAS DE PAGO, O=BANCO CENTRAL DE COSTA RICA, C=CR, SERIALNUMBER=CPJ-4-000-004017</X509IssuerName>
                <X509SerialNumber>446019297979787318859315627622916290771741103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A SOLICITUD DE SUGESE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NJzCCCw+gAwIBAgITSwAAAAXb/gO1NXUawwAAAAAABTANBgkqhkiG9w0BAQ0FADB9MRkwFwYDVQQFExBDUEotMi0xMDAtMDk4MzExMQswCQYDVQQGEwJDUjEPMA0GA1UEChMGTUlDSVRUMQ0wCwYDVQQLEwREQ0ZEMTMwMQYDVQQDEypDQSBQT0xJVElDQSBQRVJTT05BIEZJU0lDQSAtIENPU1RBIFJJQ0EgdjIwHhcNMTkxMjIwMjE1NDAxWhcNMjcxMjIwMjIwNDAxWjCBmTEZMBcGA1UEBRMQQ1BKLTQtMDAwLTAwNDAxNzELMAkGA1UEBhMCQ1IxJDAiBgNVBAoTG0JBTkNPIENFTlRSQUwgREUgQ09TVEEgUklDQTEiMCAGA1UECxMZRElWSVNJT04gU0lTVEVNQVMgREUgUEFHTzElMCMGA1UEAxMcQ0EgU0lOUEUgLSBQRVJTT05BIEZJU0lDQSB2MjCCASIwDQYJKoZIhvcNAQEBBQADggEPADCCAQoCggEBAPs79a3v0DTxTENn/EiPxLtGHjLTEaACg7j8gIQpw2ayZmLBpXmxIHF83NPw2Lhf72t6WqZlVog/FQzT6c13PupFuEKpgrd/3Kz+InUVCyzn2PrfEk72DDpSTs25SEgNEBe8tNBflhnWDUfJdYBmHxbiz+ax9ogui3IoZ38MkhIruPni2KxEuc93OMGCLqSg9Fh91l6NAvFPCd44bKrWt9WTn1mDpgkYMqLXvSJfmrUc39t+mYBYvmzzvhaDGiGa44c1v3UEMtLCkCZxr4JX15p6nHHrro1Ht4rYbjZE+UgsvfU3iIruGsOrOmyAPTd8ESwGnmR8cVUtjvuJAzAgB2UCAwEAAaOCCIEwggh9MBIGCSsGAQQBgjcVAQQFAgMBAAEwIwYJKwYBBAGCNxUCBBYEFOY7fUWsDL4+b/VRuCuH6tVnKOHWMB0GA1UdDgQWBBRfBRhBEN4VLzrpwBaj56FqUtE67DCCBdYGA1UdIASCBc0wggXJMIIBFAYHYIE8AQEBATCCAQcwgaYGCCsGAQUFBwICMIGZHoGWAEkAbQBwAGwAZQBtAGUAbgB0AGEAIABsAGEAIABQAG8AbABpAHQAaQBjAGEAIABkAGUAIABsAGEAIABSAGEAaQB6ACAAQwBvAHMAdABhAHIAcgBpAGMAZQBuAHMAZQAgAGQAZQAgAEMAZQByAHQAaQBmAGkAYwBhAGMAaQBvAG4AIABEAGkAZwBpAHQAYQBsACAAdgAyMCoGCCsGAQUFBwIBFh5odHRwOi8vd3d3LmZpcm1hZGlnaXRhbC5nby5jcgAwMAYIKwYBBQUHAgEWJGh0dHA6Ly93d3cubWljaXQuZ28uY3IvZmlybWFkaWdpdGFsADCCAVUGCGCBPAEBAQEBMIIBRzCB5gYIKwYBBQUHAgIwgdkegdYASQBtAHAAbABlAG0AZQBuAHQAYQAgAGwAYQAgAFAAbwBsAGkAdABpAGMAYQAgAGQAZQAgAEMAQQAgAEUAbQBpAHMAbwByAGEAIABwAGEAcgBhACAAUABlAHIAcwBvAG4AYQBzACAARgBpAHMAaQBjAGEAcwAgAHAAZQByAHQAZQBuAGUAYwBpAGUAbgB0AGUAIABhACAAbABhACAAUABLAEkAIABOAGEAYwBpAG8AbgBhAGwAIABkAGUAIABDAG8AcwB0AGEAIABSAGkAYwBhACAAdgAyMCoGCCsGAQUFBwIBFh5odHRwOi8vd3d3LmZpcm1hZGlnaXRhbC5nby5jcgAwMAYIKwYBBQUHAgEWJGh0dHA6Ly93d3cubWljaXQuZ28uY3IvZmlybWFkaWdpdGFsADCCAagGCGCBPAEBAQECMIIBmjCCATgGCCsGAQUFBwICMIIBKh6CASYASQBtAHAAbABlAG0AZQBuAHQAYQAgAGwAYQAgAFAAbwBsAGkAdABpAGMAYQAgAHAAYQByAGEAIABjAGUAcgB0AGkAZgBpAGMAYQBkAG8AIABkAGUAIABmAGkAcgBtAGEAIABkAGkAZwBpAHQAYQBsACAAZABlACAAcABlAHIAcwBvAG4AYQBzACAAZgBpAHMAaQBjAGEAcwAgACgAYwBpAHUAZABhAGQAYQBuAG8ALwByAGUAcwBpAGQAZQBuAHQAZQApACAAcABlAHIAdABlAG4AZQBjAGkAZQBuAHQAZQAgAGEAIABsAGEAIABQAEsASQAgAE4AYQBjAGkAbwBuAGEAbAAgAGQAZQAgAEMAbwBzAHQAYQAgAFIAaQBjAGEAIAB2ADIwKgYIKwYBBQUHAgEWHmh0dHA6Ly93d3cuZmlybWFkaWdpdGFsLmdvLmNyADAwBggrBgEFBQcCARYkaHR0cDovL3d3dy5taWNpdC5nby5jci9maXJtYWRpZ2l0YWwAMIIBqAYIYIE8AQEBAQMwggGaMIIBOAYIKwYBBQUHAgIwggEqHoIBJgBJAG0AcABsAGUAbQBlAG4AdABhACAAbABhACAAUABvAGwAaQB0AGkAYwBhACAAcABhAHIAYQAgAGMAZQByAHQAaQBmAGkAYwBhAGQAbwAgAGQAZQAgAGEAdQB0AGUAbgB0AGkAYwBhAGMAaQBvAG4AIABkAGUAIABwAGUAcgBzAG8AbgBhAHMAIABmAGkAcwBpAGMAYQBzACAAKABjAGkAdQBkAGEAZABhAG4AbwAvAHIAZQBzAGkAZABlAG4AdABlACkAIABwAGUAcgB0AGUAbgBlAGMAaQBlAG4AdABlACAAYQAgAGwAYQAgAFAASwBJACAATgBhAGMAaQBvAG4AYQBsACAAZABlACAAQwBvAHMAdABhACAAUgBpAGMAYQAgAHYAMjAqBggrBgEFBQcCARYeaHR0cDovL3d3dy5maXJtYWRpZ2l0YWwuZ28uY3IAMDAGCCsGAQUFBwIBFiRodHRwOi8vd3d3Lm1pY2l0LmdvLmNyL2Zpcm1hZGlnaXRhbAAwGQYJKwYBBAGCNxQCBAweCgBTAHUAYgBDAEEwCwYDVR0PBAQDAgGGMBIGA1UdEwEB/wQIMAYBAf8CAQAwHwYDVR0jBBgwFoAUaJ1pNsuEbnvqk2EZ/1gwHdX/XMswgeoGA1UdHwSB4jCB3zCB3KCB2aCB1oZmaHR0cDovL3d3dy5maXJtYWRpZ2l0YWwuZ28uY3IvcmVwb3NpdG9yaW8vQ0ElMjBQT0xJVElDQSUyMFBFUlNPTkElMjBGSVNJQ0ElMjAtJTIwQ09TVEElMjBSSUNBJTIwdjIuY3JshmxodHRwOi8vd3d3Lm1pY2l0LmdvLmNyL2Zpcm1hZGlnaXRhbC9yZXBvc2l0b3Jpby9DQSUyMFBPTElUSUNBJTIwUEVSU09OQSUyMEZJU0lDQSUyMC0lMjBDT1NUQSUyMFJJQ0ElMjB2Mi5jcmwwgf4GCCsGAQUFBwEBBIHxMIHuMHIGCCsGAQUFBzAChmZodHRwOi8vd3d3LmZpcm1hZGlnaXRhbC5nby5jci9yZXBvc2l0b3Jpby9DQSUyMFBPTElUSUNBJTIwUEVSU09OQSUyMEZJU0lDQSUyMC0lMjBDT1NUQSUyMFJJQ0ElMjB2Mi5jcnQweAYIKwYBBQUHMAKGbGh0dHA6Ly93d3cubWljaXQuZ28uY3IvZmlybWFkaWdpdGFsL3JlcG9zaXRvcmlvL0NBJTIwUE9MSVRJQ0ElMjBQRVJTT05BJTIwRklTSUNBJTIwLSUyMENPU1RBJTIwUklDQSUyMHYyLmNydDANBgkqhkiG9w0BAQ0FAAOCAgEAT3K7mmQqxoC5unYq2HAmupjYoVBoteb52nCmG5c9LLuUiCuLTFIrd18m1zcYwx8Jc/e4bAJ52U9G1U0QGT/jq66JTlMXoEQjN/fs1J5uri5mKAourLjUyp/ieiCHAOgk1oQW1gV7YauqJDHkNM4mXdSW7aymQyZ8UgekILH5fgX9bCEP/uxfxyAxVnBABb+WEsjSnNHnRkwW2PjiSJ93+9xtj5OXfux+GqqtmArmpsUYw/tZClOQjt6YLuiokNpK+ZOyTTcyDSZ9LMnW90Lgsmp8Bkq5pRwmtzX+UPRxLjaRiOQMXbC8a4UQYtz6G/8PPrPDivg/Nj6qVAIawdbVwiVCkFbHgGFFhgyS3R2gLK6Dsa4m6vDzdRhkB7GmnVr0x4wNT8xmpuc/edVVSZlK76Kt/DVt8DGR8tZlK1ZVU4b1v84UWcbVyEhtcfCI1V/a9GQzEL0IAi2OwNmWiQwMIBVl59FPqyUNXT1k2B0GMu6Z7VHnNwGvurvZ75pcv2oj22xnGQmY0l+kMXmBS7LCeBZ4Rrqab0bvbD+9wmno3rFDBpOGsFG1ue6E4uzKCGwheroOtznjEU53/Q5mjBtar9fn5a2i9QvPMHxuiNt1Ey9wRgrHukRd5e2ZWYWZbebOXc+qmQoou0VAwhW7+/RClDSRmOZ62nh9q2UEeh0rIi8=</xd:EncapsulatedX509Certificate>
            <xd:EncapsulatedX509Certificate>MIIMrDCCCpSgAwIBAgITTgAAAAJzjeZ3/o5oQAAAAAAAAjANBgkqhkiG9w0BAQ0FADBzMRkwFwYDVQQFExBDUEotMi0xMDAtMDk4MzExMQ0wCwYDVQQLEwREQ0ZEMQ8wDQYDVQQKEwZNSUNJVFQxCzAJBgNVBAYTAkNSMSkwJwYDVQQDEyBDQSBSQUlaIE5BQ0lPTkFMIC0gQ09TVEEgUklDQSB2MjAeFw0xNTAyMjUxODA4MzhaFw0zMTAyMjUxODE4MzhaMH0xGTAXBgNVBAUTEENQSi0yLTEwMC0wOTgzMTExCzAJBgNVBAYTAkNSMQ8wDQYDVQQKEwZNSUNJVFQxDTALBgNVBAsTBERDRkQxMzAxBgNVBAMTKkNBIFBPTElUSUNBIFBFUlNPTkEgRklTSUNBIC0gQ09TVEEgUklDQSB2MjCCAiIwDQYJKoZIhvcNAQEBBQADggIPADCCAgoCggIBANkkXhbXpjPWMmmjmKLZBpk+EsM/nBp0JgPBtQFmnmA0d4fPlKXy8/sD0buS1QRDZZAerSvprfyaiKPAEpZpOWCl2fu46MQyyTa1DjH/ellvjADlOueC3p3O9qG5JIUrhuLTcx5G+eYyoJIURNob9O4Ur52+eTOYYqvJIYomKLc+/2pbJ0SApv+2m3p3oAp2SjTeWTMKVH6sPgqMD2izWJ3xChCefu2yec7NYaGjS1aMefYDIN2uklX7IhBTf9ErGGIPQ6Jmgoe5GvYfLB7O1BgaTcC3ZIwvGfoAowfiRYOzLfnuxuuTkUWFfafcYJTUYEkZimHeyEWh41M+kOkZE/q5jwQkfgTLGV+UQpVGMKSkzsW5EdgcI51ynZBkunnJsglTys66EEfAnoLr3uhiS67AE2Qqvvp7NOUUG1YCm7WOyEvVt1QbZUlkLZRxhlF5SKjmzhqruisBfmUz6tX6WO3EJyNT5N62YwQxSULOatx90ztuxzCHHhCcoh3xOWhWYtTwx4F2QDiRqfXfyTw9Te4CGlzmOYSQIdnOeTUTkDZ3WOxs2bAGgmGQQL+WtzIW3qj2xtspV4F7owwjlG+jhNHJzbjVxoYJoUJmyR8NCBYkdl/iNxewSUcOseZz+VVvlYJrcI1pRuJ1cnhyvWF/ymc8N1ZGtUMauSelr1tBGakNAgMBAAGjggctMIIHKTAQBgkrBgEEAYI3FQEEAwIBADAdBgNVHQ4EFgQUaJ1pNsuEbnvqk2EZ/1gwHdX/XMswggTcBgNVHSAEggTTMIIEzzCCARQGB2CBPAEBAQEwggEHMIGmBggrBgEFBQcCAjCBmR6BlgBJAG0AcABsAGUAbQBlAG4AdABhACAAbABhACAAUABvAGwAaQB0AGkAYwBhACAAZABlACAAbABhACAAUgBhAGkAegAgAEMAbwBzAHQAYQByAHIAaQBjAGUAbgBzAGUAIABkAGUAIABDAGUAcgB0AGkAZgBpAGMAYQBjAGkAbwBuACAARABpAGcAaQB0AGEAbAAgAHYAMjAqBggrBgEFBQcCARYeaHR0cDovL3d3dy5maXJtYWRpZ2l0YWwuZ28uY3IAMDAGCCsGAQUFBwIBFiRodHRwOi8vd3d3Lm1pY2l0LmdvLmNyL2Zpcm1hZGlnaXRhbAAwggFVBghggTwBAQEBATCCAUcwgeYGCCsGAQUFBwICMIHZHoHWAEkAbQBwAGwAZQBtAGUAbgB0AGEAIABsAGEAIABwAG8AbABpAHQAaQBjAGEAIABkAGUAIABDAEEAIABFAG0AaQBzAG8AcgBhACAAcABhAHIAYQAgAFAAZQByAHMAbwBuAGEAcwAgAEYAaQBzAGkAYwBhAHMAIABwAGUAcgB0AGUAbgBlAGMAaQBlAG4AdABlACAAYQAgAGwAYQAgAFAASwBJACAATgBhAGMAaQBvAG4AYQBsACAAZABlACAAQwBvAHMAdABhACAAUgBpAGMAYQAgAHYAMjAqBggrBgEFBQcCARYeaHR0cDovL3d3dy5maXJtYWRpZ2l0YWwuZ28uY3IAMDAGCCsGAQUFBwIBFiRodHRwOi8vd3d3Lm1pY2l0LmdvLmNyL2Zpcm1hZGlnaXRhbAAwggErBghggTwBAQEBAjCCAR0wgbwGCCsGAQUFBwICMIGvHoGsAEkAbQBwAGwAZQBtAGUAbgB0AGEAIABsAGEAIABwAG8AbABpAHQAaQBjAGEAIABwAGEAcgBhACAAZgBpAHIAbQBhACAAZABpAGcAaQB0AGEAbAAgAGQAZQAgAHAAZQByAHMAbwBuAGEAcwAgAGYAaQBzAGkAYwBhAHMAIAAoAGMAaQB1AGQAYQBkAGEAbgBvAC8AcgBlAHMAaQBkAGUAbgB0AGUAKQAgAHYAMjAqBggrBgEFBQcCARYeaHR0cDovL3d3dy5maXJtYWRpZ2l0YWwuZ28uY3IAMDAGCCsGAQUFBwIBFiRodHRwOi8vd3d3Lm1pY2l0LmdvLmNyL2Zpcm1hZGlnaXRhbAAwggErBghggTwBAQEBAzCCAR0wgbwGCCsGAQUFBwICMIGvHoGsAEkAbQBwAGwAZQBtAGUAbgB0AGEAIABsAGEAIABwAG8AbABpAHQAaQBjAGEAIABwAGEAcgBhACAAYQB1AHQAZQBuAHQAaQBjAGEAYwBpAG8AbgAgAGQAZQAgAHAAZQByAHMAbwBuAGEAcwAgAGYAaQBzAGkAYwBhAHMAIAAoAGMAaQB1AGQAYQBkAGEAbgBvAC8AcgBlAHMAaQBkAGUAbgB0AGUAKQAgAHYAMjAqBggrBgEFBQcCARYeaHR0cDovL3d3dy5maXJtYWRpZ2l0YWwuZ28uY3IAMDAGCCsGAQUFBwIBFiRodHRwOi8vd3d3Lm1pY2l0LmdvLmNyL2Zpcm1hZGlnaXRhbAAwGQYJKwYBBAGCNxQCBAweCgBTAHUAYgBDAEEwCwYDVR0PBAQDAgGGMA8GA1UdEwEB/wQFMAMBAf8wHwYDVR0jBBgwFoAU4PL+fcRETlDkNf0IiY9OhBlEM0AwgdIGA1UdHwSByjCBxzCBxKCBwaCBvoZaaHR0cDovL3d3dy5maXJtYWRpZ2l0YWwuZ28uY3IvcmVwb3NpdG9yaW8vQ0ElMjBSQUlaJTIwTkFDSU9OQUwlMjAtJTIwQ09TVEElMjBSSUNBJTIwdjIuY3JshmBodHRwOi8vd3d3Lm1pY2l0LmdvLmNyL2Zpcm1hZGlnaXRhbC9yZXBvc2l0b3Jpby9DQSUyMFJBSVolMjBOQUNJT05BTCUyMC0lMjBDT1NUQSUyMFJJQ0ElMjB2Mi5jcmwwgeYGCCsGAQUFBwEBBIHZMIHWMGYGCCsGAQUFBzAChlpodHRwOi8vd3d3LmZpcm1hZGlnaXRhbC5nby5jci9yZXBvc2l0b3Jpby9DQSUyMFJBSVolMjBOQUNJT05BTCUyMC0lMjBDT1NUQSUyMFJJQ0ElMjB2Mi5jcnQwbAYIKwYBBQUHMAKGYGh0dHA6Ly93d3cubWljaXQuZ28uY3IvZmlybWFkaWdpdGFsL3JlcG9zaXRvcmlvL0NBJTIwUkFJWiUyME5BQ0lPTkFMJTIwLSUyMENPU1RBJTIwUklDQSUyMHYyLmNydDANBgkqhkiG9w0BAQ0FAAOCAgEAv5rU86FMttoAqCsAJGUQl7DboiQosF/FAvhX0YhsfYWRyUL5BOmuWjIMNuljuU5Lc6BR5eWePSUkOe3acDzslBkUjKzyNRZNQA7IXkuVs1arFT5djjhGiCdzwH7+rFekbNxicdhWJSJ7Fge5dMTkErgDJDERAWfePgzg55hacoTCgX0RkBQDZ08UJMVNgNuogfGGfXYgliwoFj4SnwktHjJHmAptQyLi+tCrt4VWr8+G34FFL51bAvio+RABqD7nu26cnnyNvZ5Ce4oMIcPxUkMX/LINqOFUjY75CcBhovqUJYEobbR9cvMcu3EC2su5asHDWjZxiUQrvSRHvH+7jNYuSk84THfiNcZq99o9ra/pG3ufO07ox1IHDDlX6LX6lTt6DbKw+5Z5L9I4GphhcxWxIdeNmg7xq60Cfy02sqLHeelOoweJLr97rliieeZkXXkGRN62z+1/ZcdS4gj1v+JKHiYLquTkxZFVCo/GmjC5IfUV5SrwtF7vfsJF9HkdaEcsQ9iuKOS28OR4vR0baEsCvlMotJn3jMFbFYO/v/e9P/79T3e+cVi/Va//avW1jxgCQGvTkca6RfqTr3WkMrnwZhHBvTvu0utoIRruw4vpbboFbrm6kkRbMYlA7YopUEBsMW+iqjp6jzifnlluqriqPuBAfmTv8ASr8JE8Ytw=</xd:EncapsulatedX509Certificate>
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</xd:CertificateValues>
          <xd:SignatureTimeStamp>
            <CanonicalizationMethod Algorithm="http://www.w3.org/TR/2001/REC-xml-c14n-20010315"/>
            <xd:EncapsulatedTimeStamp>MIIK0QYJKoZIhvcNAQcCoIIKwjCCCr4CAQMxDzANBglghkgBZQMEAgEFADBzBgsqhkiG9w0BCRABBKBkBGIwYAIBAQYIYIE8AQEBAQUwMTANBglghkgBZQMEAgEFAAQgy3Kw9ExqtjgLVVALCJcZhwBz+sWXUM0NIpSIkNtmXsgCBCTJm5gYDzIwMjUwNzE4MTk0OTAw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4MTk0OTAwWjAvBgkqhkiG9w0BCQQxIgQg8Lo/n6q2wbiwUzqpMoT7Hb72YlS81FgDI1pWFKu8jegwNwYLKoZIhvcNAQkQAi8xKDAmMCQwIgQgrKszXYj6Q2nTJpWV/NZakemXG2IrBO983WoSsYOW808wDQYJKoZIhvcNAQEBBQAEggEAgKe00jI+L4LuJiLcTrrzOSjr3mWsXorksEW8Kh8yo+44cdebBSzp83RAJXbzA7Rz9wcf/d8v1BmxvWAZnvz3AawPJgmPeAmjfgJBONNlTmcoTyQIxf0EnJbSgyLn9gGAhqQVFJkQ3yUnPMZ+teDNo/HkQxsIGK4h8EUa/TCVut5hxcSCkWkuG1mwH2WXi4a7+cdeetINg7mFkZm953xsQ+YWfwrJ2GJ3rt1zXZr6F9ohRJU2J8lftejLTlk6kSSrQQ1LHzl4FP3VTLun1uWo0/Cv7x1iuM2PBroJJDWfnpaqRKqFX/5wP8AWu6KvQQMSb8RB7BgopvPjYDWdlyuFuA==</xd:EncapsulatedTimeStamp>
          </xd:SignatureTimeStamp>
          <TimeStampValidationData xmlns="http://uri.etsi.org/01903/v1.4.1#">
            <xd:CertificateValues>
              <xd:EncapsulatedX509Certificate>MIILkzCCCXugAwIBAgITTgAAAASYOR/4A7hb3AAAAAAABDANBgkqhkiG9w0BAQ0FADBzMRkwFwYDVQQFExBDUEotMi0xMDAtMDk4MzExMQ0wCwYDVQQLEwREQ0ZEMQ8wDQYDVQQKEwZNSUNJVFQxCzAJBgNVBAYTAkNSMSkwJwYDVQQDEyBDQSBSQUlaIE5BQ0lPTkFMIC0gQ09TVEEgUklDQSB2MjAeFw0xNTAyMjUyMTQ3NDNaFw0zMTAyMjUyMTU3NDNaMIGAMRkwFwYDVQQFExBDUEotMi0xMDAtMDk4MzExMQswCQYDVQQGEwJDUjEPMA0GA1UEChMGTUlDSVRUMQ0wCwYDVQQLEwREQ0ZEMTYwNAYDVQQDEy1DQSBQT0xJVElDQSBTRUxMQURPIERFIFRJRU1QTyAtIENPU1RBIFJJQ0EgdjIwggIiMA0GCSqGSIb3DQEBAQUAA4ICDwAwggIKAoICAQC2m5S5sYbQiWTklYT8+i9PCNAXS/Mw/TByDhY7zNP7WyJtPSUnSbQRLdQ3hMPuJ6iVgoZWNKx1TJ7MzNVPOv713eEcqqDm69XWSSaQJEz3HbTAVC23V3PJcEuuQfJuKZ+7YP2VMMhBj73UoJdQqMx3nJpECJDjzCrCZHEPtusDRa1+CEmm61ghSDKwUvjow98rkuBvu837MWb3iDj9y8KbbKvme4CPRiAnmZv9N8H5q1zrO6EmWX46+z4ofkUji7flDLzVxCG9b3irrGf7ig+IzfXBBqyr/OLNg32xKZNdezbSKDRsjHxQMpeS6vHu+spOPK65ujLhjTLNHF5v31x+fFPiz++Iz1DoUfTpEz/GlB3Z6HceP2eKgghwOrEgzZ9sT+l0aGxolASLeiiyW73TWyuL1ubRPaJV41ZfFzgZcb7b/LDei31claIEm+OMPEF1s5dfjsAByXqQCl0UUuTYqaBT8N8OC7qh/KZYQx4jbdgl2vvgR/bnaD1VO6AEbySBHW7sG1XgDkjKsPZr2EtnacZ6pdAlAI69pYPabwOo5wvJhKhFXh3ymhV5JNThCpbqGX+7x1eL8eTfelvsbmmnZtS5+Rtol9bsSLG/BAwhNHJmFHvnbper5cHJ4TPmz+k0aveKM2i+yGeRcp/0N5ZOKoWCia4apU7RcBZnTFVFfQIDAQABo4IGEDCCBgwwEAYJKwYBBAGCNxUBBAMCAQAwHQYDVR0OBBYEFLC74AguSxNo8NCARANnpD//JWP2MIIDvwYDVR0gBIIDtjCCA7IwggEUBgdggTwBAQEBMIIBBzCBpgYIKwYBBQUHAgIwgZkegZYASQBtAHAAbABlAG0AZQBuAHQAYQAgAGwAYQAgAFAAbwBsAGkAdABpAGMAYQAgAGQAZQAgAGwAYQAgAFIAYQBpAHoAIABDAG8AcwB0AGEAcgByAGkAYwBlAG4AcwBlACAAZABlACAAQwBlAHIAdABpAGYAaQBjAGEAYwBpAG8AbgAgAEQAaQBnAGkAdABhAGwAIAB2ADIwKgYIKwYBBQUHAgEWHmh0dHA6Ly93d3cuZmlybWFkaWdpdGFsLmdvLmNyADAwBggrBgEFBQcCARYkaHR0cDovL3d3dy5taWNpdC5nby5jci9maXJtYWRpZ2l0YWwAMIIBWwYIYIE8AQEBAQEwggFNMIHsBggrBgEFBQcCAjCB3x6B3ABJAG0AcABsAGUAbQBlAG4AdABhACAAbABhACAAUABvAGwAaQB0AGkAYwBhACAAYwBvAG0AbwAgAEMAQQAgAEUAbQBpAHMAbwByAGEAIABwAGEAcgBhACAAUwBlAGwAbABhAGQAbwAgAGQAZQAgAFQAaQBlAG0AcABvACAAcABlAHIAdABlAG4AZQBjAGkAZQBuAHQAZQAgAGEAIABsAGEAIABQAEsASQAgAE4AYQBjAGkAbwBuAGEAbAAgAGQAZQAgAEMAbwBzAHQAYQAgAFIAaQBjAGEAIAB2ADIwKgYIKwYBBQUHAgEWHmh0dHA6Ly93d3cuZmlybWFkaWdpdGFsLmdvLmNyADAwBggrBgEFBQcCARYkaHR0cDovL3d3dy5taWNpdC5nby5jci9maXJtYWRpZ2l0YWwAMIIBNwYIYIE8AQEBAQUwggEpMIHIBggrBgEFBQcCAjCBux6BuABJAG0AcABsAGUAbQBlAG4AdABhACAAbABhACAAUABvAGwAaQB0AGkAYwBhACAAZABlACAAUwBlAGwAbABhAGQAbwAgAGQAZQAgAFQAaQBlAG0AcABvACAAZABlAGwAIABTAGkAcwB0AGUAbQBhACAATgBhAGMAaQBvAG4AYQBsACAAZABlACAAQwBlAHIAdABpAGYAaQBjAGEAYwBpAG8AbgAgAEQAaQBnAGkAdABhAGwAIAB2ADIwKgYIKwYBBQUHAgEWHmh0dHA6Ly93d3cuZmlybWFkaWdpdGFsLmdvLmNyADAwBggrBgEFBQcCARYkaHR0cDovL3d3dy5taWNpdC5nby5jci9maXJtYWRpZ2l0YWwAMBkGCSsGAQQBgjcUAgQMHgoAUwB1AGIAQwBBMAsGA1UdDwQEAwIBhjAPBgNVHRMBAf8EBTADAQH/MB8GA1UdIwQYMBaAFODy/n3ERE5Q5DX9CImPToQZRDNAMIHSBgNVHR8EgcowgccwgcSggcGggb6GWmh0dHA6Ly93d3cuZmlybWFkaWdpdGFsLmdvLmNyL3JlcG9zaXRvcmlvL0NBJTIwUkFJWiUyME5BQ0lPTkFMJTIwLSUyMENPU1RBJTIwUklDQSUyMHYyLmNybIZgaHR0cDovL3d3dy5taWNpdC5nby5jci9maXJtYWRpZ2l0YWwvcmVwb3NpdG9yaW8vQ0ElMjBSQUlaJTIwTkFDSU9OQUwlMjAtJTIwQ09TVEElMjBSSUNBJTIwdjIuY3JsMIHmBggrBgEFBQcBAQSB2TCB1jBmBggrBgEFBQcwAoZaaHR0cDovL3d3dy5maXJtYWRpZ2l0YWwuZ28uY3IvcmVwb3NpdG9yaW8vQ0ElMjBSQUlaJTIwTkFDSU9OQUwlMjAtJTIwQ09TVEElMjBSSUNBJTIwdjIuY3J0MGwGCCsGAQUFBzAChmBodHRwOi8vd3d3Lm1pY2l0LmdvLmNyL2Zpcm1hZGlnaXRhbC9yZXBvc2l0b3Jpby9DQSUyMFJBSVolMjBOQUNJT05BTCUyMC0lMjBDT1NUQSUyMFJJQ0ElMjB2Mi5jcnQwDQYJKoZIhvcNAQENBQADggIBADnF0LdoBRhNynIHrWcNmRTmX3HqQBdO7rIIqhZvDdfVj/Ew2Io73K/eW3DRI28HmV545pRKxU5lKeZy7szI+W8+ZTApBGZgQErw5Klfk20b2bul15OEYphIz3d1NC2lQG5PggpO9KQtHEMeGCDx569UKsYekBaWfz7q7V7a+k4xFGKJFNyKQP0HAsmpfLSuJvqRrEORuQpNRxGzljIF3N1VTwzFTnW2sH7DBVoH3a/Viggs8BXqBpp2bqdfUJKiwgCmY//9fBP1zLiyEKthG1lKmzs06OdjmWeqL/6QBlfBbQtecqrfHIfJAnkwsIGXGLd39cM0jAZFnENl2z5unJnHdCLnxro/ct06E7bYJ4MJcWA9s4IrDREHjSAO4PczDzE0W/a0cpGDdYGvXIuH3qRV1LutTmecxC5+mALhBEWV1JAAr0W7LAWTRBtwjHNas9AVxb4SOGbtEV9jabics2QqNU08PiMROjuM/qnKACR5euRZG6k8eP7ft1n3ufHmP9FpPz5jWF37m4ciVm/3VJTA/RvBkzwGFdISOyOUx0Ei4wx8z2MeGaa0ZEhY7kwOugT6Jsi/npc/tVcDxCo35g4cz47tFkY4r2hoUTPqvrlStanbwdI5xD3P3j2Z7rVwal+R/Nx3Ma6EP+mf73m8w+KdZHrQbL/oXIB9A/GW+roN</xd:EncapsulatedX509Certificate>
              <xd:EncapsulatedX509Certificate>MIIFwTCCA6mgAwIBAgIQdLjPY4+rcrxGwdK6zQAFDDANBgkqhkiG9w0BAQ0FADBzMRkwFwYDVQQFExBDUEotMi0xMDAtMDk4MzExMQ0wCwYDVQQLEwREQ0ZEMQ8wDQYDVQQKEwZNSUNJVFQxCzAJBgNVBAYTAkNSMSkwJwYDVQQDEyBDQSBSQUlaIE5BQ0lPTkFMIC0gQ09TVEEgUklDQSB2MjAeFw0xNTAyMjQyMjE5NTVaFw0zOTAyMjQyMjI4NDRaMHMxGTAXBgNVBAUTEENQSi0yLTEwMC0wOTgzMTExDTALBgNVBAsTBERDRkQxDzANBgNVBAoTBk1JQ0lUVDELMAkGA1UEBhMCQ1IxKTAnBgNVBAMTIENBIFJBSVogTkFDSU9OQUwgLSBDT1NUQSBSSUNBIHYyMIICIjANBgkqhkiG9w0BAQEFAAOCAg8AMIICCgKCAgEAwnQxZdkRRU4vV9xiuV3HStB/7o3GB95pZL/NgdVXrSc+X1hxGtwgwPyrc/SrLodUpXBYWD0zQNSQWkPpXkRoSa7guAjyHDpmfDkbRk2Oj414OpN3Etoehrw9pBWgHrFK1e5+oj2iHj1QRBUPlcyKJTz+DyOgvY2wC5Tgyxj4Fn2Tqy79Ck6UlerJgp8xRbPJwuF/2apBlzXu+/zvV3Pv2MMrPvSMpVK0oAw47TLpSzNRG3Z88V9PhPdkEyvqstdWQHiuFp49ulRvsr1cRdmkNptO0q6udPyej3k50Dl8IzhW1Uv5yPCKpxpDpoyy3X6HnfmZ470lbhzTZ12AQ392ansLLnO/ZOT4E9JB1M2UiZox8TdGe5RKDNQGK2GWJIQKDsIZqcVCmbGrCRPxCOtC/NwILxQCu8k1TkeH8SlrkwiBMsoCu5qeNrkarQxEYcVNXyw0rAaofaNL/42a5x7ulg78bNFBMj3vXM81WyFt+K3Ef+Zzd94ib/iOuzajKCIxiI+lp0PaNiVgj4a3h5BJM74umhCv0U+TAqIljp5QqPJvikcT4PgU4OS9/kCNxpKYqHJzRoijHWeA+EOSlAnuztya9KQLzmzoC/gQ4hqVfk2UNQ57DKdkuPbBTFvCSTjzRV+J7lfpci+WhT1BCRgUKSIwGEHYOm1dvjWOydRQBzcCAwEAAaNRME8wCwYDVR0PBAQDAgGGMA8GA1UdEwEB/wQFMAMBAf8wHQYDVR0OBBYEFODy/n3ERE5Q5DX9CImPToQZRDNAMBAGCSsGAQQBgjcVAQQDAgEAMA0GCSqGSIb3DQEBDQUAA4ICAQBJ5nSJMjsLLttbQWOESI3JjGtP7LIEIQCMAjM7WJTmUDMK1Xd+LKGq/vMzv0OnlCVsM4D7pnpWyEU30n9BvwCk4/bcp/ka/NBbE0fXNVF2px0T369RmfSBR32+y67kwfV9wT2lsm1M6faOCtLXgOe0UaCD5shbegU8RQhk2owSQTj6ZeXKQSnr5dv6z4nE5hFUFCMWYvbO9Lq9EyzzzMOEbV4fOu9PVgPQ5wARzJ0pf0evH9SnId5Y1nvSAYkHPgoiqiaSlcy9nN2C+QHwvt89nIH4krkSp0bLjX7ww8UgSzJnmrwWrjqt0c+OpOEkBlkmz2WeRK6G7fvov8SFSjZkMaiAKRHbxAuDSs+HAG9xzrI7OjvaLuVq5w0r3p77XT70Hiv6M/8ysMP3FpjNcK8xHjtOupjqVhK+KqBAhC8Z7fIyPH8U2vXPexCO449G930dnK4S8S6CpCh4bdRuZg/n+vRa9Cf/GheO56aANt+unoPf1tfYhKcFGx40lSBxoQtx6eR8TMhuQBJBwd4IRG/cy6ysE0vF2WKikc+m7a8vJYk+Did3n3nHKFKABh0Fdf6Id1/KiyXO0ivm1xR7uK0mreiETRcWa7Pw2D1NllnuoIyx1gsc0eYmZnZC5lV7VBt1xfpCyaRtmcqU7Jzvk/rl9U8rMSpaOcySGf15dGPVtQ==</xd:EncapsulatedX509Certificate>
            </xd:CertificateValues>
            <xd:RevocationValues>
              <xd:CRLValues>
                <xd:EncapsulatedCRLValue>MIIDLDCCARQCAQEwDQYJKoZIhvcNAQENBQAwgYAxGTAXBgNVBAUTEENQSi0yLTEwMC0wOTgzMTExCzAJBgNVBAYTAkNSMQ8wDQYDVQQKEwZNSUNJVFQxDTALBgNVBAsTBERDRkQxNjA0BgNVBAMTLUNBIFBPTElUSUNBIFNFTExBRE8gREUgVElFTVBPIC0gQ09TVEEgUklDQSB2MhcNMjUwNjE2MTQyNDA3WhcNMjUwODE3MDI0NDA3WqBfMF0wHwYDVR0jBBgwFoAUsLvgCC5LE2jw0IBEA2ekP/8lY/YwEAYJKwYBBAGCNxUBBAMCAQAwCgYDVR0UBAMCAT4wHAYJKwYBBAGCNxUEBA8XDTI1MDgxNjE0MzQwN1owDQYJKoZIhvcNAQENBQADggIBAKcbWRSJJeuvBonCvIvyiMIhRfqKn9sL8SjuwvXXm2EcrcuDZqJED0oNEkHta2Foz9TrMoQmFdfCZ82SckkzCHHj+BrBs451ryCDRVdoEELJmkfi941nx1AisUBlIKDKmN66mYh6g8BolL45MoDIcxsqz+QbFUJGMrovpf59jkfumO9/shBilGTvP/1ovFDXukhy25etMRkW45Awp9Tkg1TfmaLz+xr/w/rhWk2/tgz/FUz639nQ9lPxH+OM2p6Y4g+dYauw9jCvZioWQZeTBYLpG0lHA9ztfMcwFkWKExyZ6r2Akiy588T8W7Z3IwIHgusZ0RRLi+QN9JfQxn4KiLzhWGKWlEVKnvz3VOmOQ0bW42SCoB4dRFrert2JuQiWzD9RrQ/WGPSg6deSQ918txP9UwwtpJgA7cLZJKz6oki+nFpA8HNlZSmSM2sFGjAEPKM2KT4mfj8X79uJZHMvDzpEsXiYwuKlKFp1CY6zxcilukf9j5ikaAEfWiL7BIFcekgPAx7i/6ojV72+oHMF5xcD803ZOzMJhDSKqZg+78h/jKyGyxkE/dNttVY0JAjsl7WqWaoukKmxL+oZCfSaY/9+Fh4NJfp9euSO7il04P5gESUGoZ6m8mdYne16Eid6GFHpDts9XeBCP2p+XHw7dOvYd7gPbwKSFdCH4oICsmZQ</xd:EncapsulatedCRLValue>
  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  </xd:CRLValues>
            </xd:RevocationValues>
          </TimeStampValidationData>
          <xd:CompleteCertificateRefs>
            <xd:CertRefs>
              <xd:Cert>
                <xd:CertDigest>
                  <DigestMethod Algorithm="http://www.w3.org/2001/04/xmlenc#sha256"/>
                  <DigestValue>WOB/2K5+bJEAragXITImcX8hI8jSPQeKC9dYvr/WcaU=</DigestValue>
                </xd:CertDigest>
                <xd:IssuerSerial>
                  <X509IssuerName>CN=CA POLITICA PERSONA FISICA - COSTA RICA v2, OU=DCFD, O=MICITT, C=CR, SERIALNUMBER=CPJ-2-100-098311</X509IssuerName>
                  <X509SerialNumber>1672555889920220192711854395991189670244384773</X509SerialNumber>
                </xd:IssuerSerial>
              </xd:Cert>
              <xd:Cert>
                <xd:CertDigest>
                  <DigestMethod Algorithm="http://www.w3.org/2001/04/xmlenc#sha256"/>
                  <DigestValue>MsKOaEooPfFdp2G4uOeantctgd21V4JKgjo/Bpp+d90=</DigestValue>
                </xd:CertDigest>
                <xd:IssuerSerial>
                  <X509IssuerName>CN=CA RAIZ NACIONAL - COSTA RICA v2, C=CR, O=MICITT, OU=DCFD, SERIALNUMBER=CPJ-2-100-098311</X509IssuerName>
                  <X509SerialNumber>1739458125498116918358806673373806027304075266</X509SerialNumber>
                </xd:IssuerSerial>
              </xd:Cert>
              <xd:Cert>
                <xd:CertDigest>
                  <DigestMethod Algorithm="http://www.w3.org/2001/04/xmlenc#sha256"/>
                  <DigestValue>/Z6nMJSOwlh1/TxKd4gV9X8iYfc5vomN1yD6LgfvfEI=</DigestValue>
                </xd:CertDigest>
                <xd:IssuerSerial>
                  <X509IssuerName>CN=CA RAIZ NACIONAL - COSTA RICA v2, C=CR, O=MICITT, OU=DCFD, SERIALNUMBER=CPJ-2-100-098311</X509IssuerName>
                  <X509SerialNumber>155150036479860318890910376525337462028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2I9FknxvufH8krVk6z3McSM1Eck=</xd:ByKey>
                  </xd:ResponderID>
                  <xd:ProducedAt>2025-07-18T19:36:02Z</xd:ProducedAt>
                </xd:OCSPIdentifier>
                <xd:DigestAlgAndValue>
                  <DigestMethod Algorithm="http://www.w3.org/2001/04/xmlenc#sha256"/>
                  <DigestValue>zMT1iP0JW1di11tNZMAdbdQqp/vQKQWVNGRbRNeRKNk=</DigestValue>
                </xd:DigestAlgAndValue>
              </xd:OCSPRef>
            </xd:OCSPRefs>
            <xd:CRLRefs>
              <xd:CRLRef>
                <xd:DigestAlgAndValue>
                  <DigestMethod Algorithm="http://www.w3.org/2001/04/xmlenc#sha256"/>
                  <DigestValue>KtqD5QxDcyeuU83jqU4J86zcCP+GsTJxHQfGEx+nXOU=</DigestValue>
                </xd:DigestAlgAndValue>
                <xd:CRLIdentifier>
                  <xd:Issuer>CN=CA POLITICA PERSONA FISICA - COSTA RICA v2, OU=DCFD, O=MICITT, C=CR, SERIALNUMBER=CPJ-2-100-098311</xd:Issuer>
                  <xd:IssueTime>2025-06-16T13:57:18Z</xd:IssueTime>
                </xd:CRLIdentifier>
              </xd:CRLRef>
              <xd:CRLRef>
                <xd:DigestAlgAndValue>
                  <DigestMethod Algorithm="http://www.w3.org/2001/04/xmlenc#sha256"/>
                  <DigestValue>b5hPvUZcO6ei49Tc/z+MSaG48zD0V9ai3dSCTSQl5is=</DigestValue>
                </xd:DigestAlgAndValue>
                <xd:CRLIdentifier>
                  <xd:Issuer>CN=CA RAIZ NACIONAL - COSTA RICA v2, C=CR, O=MICITT, OU=DCFD, SERIALNUMBER=CPJ-2-100-098311</xd:Issuer>
                  <xd:IssueTime>2025-04-22T20:04:08Z</xd:IssueTime>
                </xd:CRLIdentifier>
              </xd:CRLRef>
            </xd:CRLRefs>
          </xd:CompleteRevocationRefs>
          <xd:RevocationValues>
            <xd:OCSPValues>
              <xd:EncapsulatedOCSPValue>MIIGiwoBAKCCBoQwggaABgkrBgEFBQcwAQEEggZxMIIGbTCBxaIWBBTYj0WSfG+58fyStWTrPcxxIzURyRgPMjAyNTA3MTgxOTM2MDJaMIGZMIGWMEwwCQYFKw4DAhoFAAQUzgxHzN03kqP+e9oD7BphnZQwSGIEFF8FGEEQ3hUvOunAFqPnoWpS0TrsAhMUAAzpr2JznylteDrZAAEADOmvgAAYDzIwMjUwNzE4MTg0MzAyWqARGA8yMDI1MDcyMDA3MDMwMlqhIDAeMBwGCSsGAQQBgjcVBAQPFw0yNTA3MTkxODUzMDJaMA0GCSqGSIb3DQEBCwUAA4IBAQB2lZPEb9Ku2BUvgWIY6t/kCfwfsTNjgZxeUJ6zhcJihfbmk+6LNJlh8GpXn48CaNShi63RDcLNgJ2vSUgC3CD1AHgiIPKO26Q8VKX0++frTPaMFM7/7rxNUzIenOSTlxRLJMp5n6ImU2Uj+ALDGLyIyEwLrV5nr4Le6EArp+bj4NAFpPg68PxRhyVHjlIXKTQIi7eRRiAUvKQcviNWea6gEWNXnYPVsUn9eAl1wpWxIGDxG+ugrt7ofFO6ZmxSZCLh8hytxKpSvb3LqbJAfWMysjLBpEBlsh+c2YAN3MvsJRk/bTA0uKv55bYqfETKFBGWOPps0vnS4PEKMeVOBJ0+oIIEjTCCBIkwggSFMIIDbaADAgECAhMUABmCnia7O7dHMTn4AAIAGYKeMA0GCSqGSIb3DQEBCwUAMIGZMRkwFwYDVQQFExBDUEotNC0wMDAtMDA0MDE3MQswCQYDVQQGEwJDUjEkMCIGA1UEChMbQkFOQ08gQ0VOVFJBTCBERSBDT1NUQSBSSUNBMSIwIAYDVQQLExlESVZJU0lPTiBTSVNURU1BUyBERSBQQUdPMSUwIwYDVQQDExxDQSBTSU5QRSAtIFBFUlNPTkEgRklTSUNBIHYyMB4XDTI1MDcxNjE3MzU0OVoXDTI1MDczMDE3MzU0OVowGjEYMBYGA1UEAxMPUE9SVkVOSVIuZmRpLmNyMIIBIjANBgkqhkiG9w0BAQEFAAOCAQ8AMIIBCgKCAQEAqkiN2pw0QzUkGeSqnwerRYKD/DYD54VDntQ+0pvnVsrUyhimoaPAe2T/VgPPbcEq+PNJhf/zis9RlG1BJ6OGp+E6DeLo29wyTZY4RgbPW+evRtDMK+NoMNw9rOP6bpIBNsRc3d/WvlWG5kK7HXyWLpVQWuToxh6SrOEd+yR6lHEyhmcjjAQWFXEzlhMc49OLyjUdVWJSjM5ECOwnpQuygk6QAu/MdJTwlzvE1IdZP7UNoLnUsHERLqh5oi091PYczX5FcHRFxg6ExInsedDwphTltAeFtz3k3cLbGCbg5WLPjbRFlXbVPVsPhOxJq+j2OlrtVSbilYisj5QVrUgn2QIDAQABo4IBQjCCAT4wPQYJKwYBBAGCNxUHBDAwLgYmKwYBBAGCNxUIhcTqW4LR4zWVkRuC+ZcYhqXLa4F/g/b8d4G48TMCAWQCAQcwEwYDVR0lBAwwCgYIKwYBBQUHAwkwDgYDVR0PAQH/BAQDAgeAMBsGCSsGAQQBgjcVCgQOMAwwCgYIKwYBBQUHAwkwDwYJKwYBBQUHMAEFBAIFADAfBgNVHSMEGDAWgBRfBRhBEN4VLzrpwBaj56FqUtE67DAdBgNVHQ4EFgQU2I9FknxvufH8krVk6z3McSM1EckwGgYDVR0RBBMwEYIPUE9SVkVOSVIuZmRpLmNyME4GCSsGAQQBgjcZAgRBMD+gPQYKKwYBBAGCNxkCAaAvBC1TLTEtNS0yMS0zMjM5NTUwODc4LTc1Mzc5OTczOS0xNzU2NjAxNTAzLTExMDcwDQYJKoZIhvcNAQELBQADggEBAAW+O1BSGT+WPCXmk07Df7aofQQBS29j0iE32fBqb7AX1/PsyAD96uf/ZH9jpkleL8+Gl+5HNRNaC/enqrRYvnQ8QsSa9paUCelyyMxBRLIgTIuKrGTJsG2eDUHn1NCn9eWYtTbxWm3UO4//v4tBy2aI7vzG/XFVyofKbc8Z4D8aj/e/Mt7Y81IZst1UW082qvvTbUOHyXMYohqMrBBlY9KlCHUfRObsuv4+u0L9yxrS70SAFpGSjU24Rp3IE+K+bCxvvH2DgthRt+ofokZ9WW1pXZC6oDugN++PIew0gQiz4auGX3sMSmTTy7SqVW2iA8Bz5XmvvKeOk6ChmQ36TnE=</xd:EncapsulatedOCSPValue>
            </xd:OCSPValues>
            <xd:CRLValues>
              <xd:EncapsulatedCRLValue>MIIDKDCCARACAQEwDQYJKoZIhvcNAQENBQAwfTEZMBcGA1UEBRMQQ1BKLTItMTAwLTA5ODMxMTELMAkGA1UEBhMCQ1IxDzANBgNVBAoTBk1JQ0lUVDENMAsGA1UECxMERENGRDEzMDEGA1UEAxMqQ0EgUE9MSVRJQ0EgUEVSU09OQSBGSVNJQ0EgLSBDT1NUQSBSSUNBIHYyFw0yNTA2MTYxMzU3MThaFw0yNTA4MTcwMjE3MThaoF8wXTAfBgNVHSMEGDAWgBRonWk2y4Rue+qTYRn/WDAd1f9cyzAQBgkrBgEEAYI3FQEEAwIBADAKBgNVHRQEAwIBPzAcBgkrBgEEAYI3FQQEDxcNMjUwODE2MTQwNzE4WjANBgkqhkiG9w0BAQ0FAAOCAgEAuAu0qa5XuwtOKc0G15kzVilklCc+z7f6StoU/VKbk5aIDCOl3JK/c7p2ve4bqJNI5omJY2v1GBqXr6tbS2EOtSRs9TWyOxpUvMCWR9cb4pddqPU1zNFwL2C0C0pE2ZExX7iSzYbs0PY5uGhH+md9MiXqFkmBO3h3e013x1OokyL+k8JTOwY3laNkaNFLdnZxxM4aHsMR80X3/aP47cQeICn2Ps8uQTFR4afstEx7Tw/Ukdf1xfjFKJq3rqR0PSWrgy7UI79ypB5+OiQI4dLoU1kXNJE3UgIjckndYJqXFpucxZdaDcTjq9Q/SNhomCvQZ4/Md5A0iz8XbregW7D373PCCFUVF1ucccDzikEf/GZ4/oAp3zmAoKumVvZIAiB6Mb3N0WjBxZaKBZFVYltFO4obifsoSIGaHFTmaVJpWYeYLD5uxCzO20hrrFJ3JQThKrg8NBTi6u8Y6+gzAwGGWU9P4S6vWmHgIk96WBzCy/2XI42N/iBuMqxtqiA0i1zyXqOyjSh8wsFBbcBjA8n++H0vLJbVOk6uiD+8mdTNKk89pIFOiObCvNHRESG8V8H+H6cREoHcrAbuR5ONlJOns8kZ0c6kcaoX3Uhg+1hWDbfVrQxp3P9RaziUPTgxbQmyAg1syzSuWNy4RXWAafd6Weyour154gla5c4J5Lih5Zk=</xd:EncapsulatedCRLValue>
              <xd:EncapsulatedCRLValue>MIIDHjCCAQYCAQEwDQYJKoZIhvcNAQENBQAwczEZMBcGA1UEBRMQQ1BKLTItMTAwLTA5ODMxMTENMAsGA1UECxMERENGRDEPMA0GA1UEChMGTUlDSVRUMQswCQYDVQQGEwJDUjEpMCcGA1UEAxMgQ0EgUkFJWiBOQUNJT05BTCAtIENPU1RBIFJJQ0EgdjIXDTI1MDQyMjIwMDQwOFoXDTI1MDgyMzA4MjQwOFqgXzBdMB8GA1UdIwQYMBaAFODy/n3ERE5Q5DX9CImPToQZRDNAMBAGCSsGAQQBgjcVAQQDAgEAMAoGA1UdFAQDAgEkMBwGCSsGAQQBgjcVBAQPFw0yNTA4MjIyMDE0MDhaMA0GCSqGSIb3DQEBDQUAA4ICAQAiiNhwU4wp/lkecob+shG6t7C/p/ejDAWupXgBhUQtJO0fAXEytbbjc4cDkHgq5SrxtD7hVP2NnMygP7ZFyOm3PjpPaY2iMgpjwq8ie+pmw7p5ARB6o4Gfz2EpYZLB9PiaR7MTpqWGV1B+SjBOwY0Dez7HCeKc0VuJmj94R7HUWXNfV9DJ6vlLkeZXxMuFaMB08K+vcJbCXHpebvwxPGiUAeno8vplb1bKYZxe+mGMcaVxeMCWQEGiTypm7UelN12mtuFYezK5Fc+bPFRzJ4OvTjcPdFKQ0s9djwSdQh7i/GwKgmcveLw8VSRS3lhySBUwDG1zvK4TC2AmnqQ2/8qMoQIkHDYEQe4BKsNCNy0FvUrqCNyacg56mm18nMzZ1oetYhx8d9CwzJUmqECPtzj0Sog56LtYI/seoPVSXPWFUbIli1nubwcGIcKWYtpk/N1Ch/qDVfoEs/HOiJUTwyIkunBXpeMXfK4hDW8Vry8g1HGWaOK7dCGGfNYLzmefVqjBNWdtz2LE0cK9PA+DqmT0QeQwRJUKTuzlF0NJDKRyTxlmXNFGL6y5DCoaQi29nEkZbwV6OzyeSh8qpbGtfKC3MIMy7Iy/fNs8qkftKUn14IU/nQMsf0x2yKag1EtYP7QQnYutvyI+ABPYulFaq2g6Av14RX4+N4UGSyDZ+HxFow==</xd:EncapsulatedCRLValue>
            </xd:CRLValues>
          </xd:RevocationValues>
          <xd:SigAndRefsTimeStamp>
            <CanonicalizationMethod Algorithm="http://www.w3.org/TR/2001/REC-xml-c14n-20010315"/>
            <xd:EncapsulatedTimeStamp>MIIK0QYJKoZIhvcNAQcCoIIKwjCCCr4CAQMxDzANBglghkgBZQMEAgEFADBzBgsqhkiG9w0BCRABBKBkBGIwYAIBAQYIYIE8AQEBAQUwMTANBglghkgBZQMEAgEFAAQgRFyfNfOYOcT0zqEpumxSv54tJ2eBggWYfh8oCS48KkoCBCTJm5sYDzIwMjUwNzE4MTk0OTAwWjAEgAIB9AEB/6CCB8Iwgge+MIIFpqADAgECAhNpAAAABkizA8ZASsv4AAAAAAAGMA0GCSqGSIb3DQEBDQUAMIGAMRkwFwYDVQQFExBDUEotMi0xMDAtMDk4MzExMQswCQYDVQQGEwJDUjEPMA0GA1UEChMGTUlDSVRUMQ0wCwYDVQQLEwREQ0ZEMTYwNAYDVQQDEy1DQSBQT0xJVElDQSBTRUxMQURPIERFIFRJRU1QTyAtIENPU1RBIFJJQ0EgdjIwHhcNMjQwMzIwMTY0OTMxWhcNMzEwMjI1MjE1NzQzWjB0MRkwFwYDVQQFExBDUEotNC0wMDAtMDA0MDE3MQswCQYDVQQGEwJDUjEkMCIGA1UEChMbQkFOQ08gQ0VOVFJBTCBERSBDT1NUQSBSSUNBMQ0wCwYDVQQLEwQwMDAxMRUwEwYDVQQDEwxUU0EgU0lOUEUgdjMwggEiMA0GCSqGSIb3DQEBAQUAA4IBDwAwggEKAoIBAQDd302ZUnc6yAsf/8zVlz72GhkgDlKERDslo/vZpRtU1OvkCG4rE62wXhTvecFALoP/VZrUgtAD66y9r29MDq9a7CRE0/I8uetV6Yt/DhB0zy08g83a7NUqwXLM21In0SVGxgEJnVku+QtUNz5KIf0w+Q9wzp3hBBpeVOmDRyOendOQDFVattNaG9UERrqqD18f+ZbiEQLEaGbcnAdt/u9tWOmSF769/LfiUspzSJFPT5ILoZWbtTXaG+V0bXiwLyQgQesL9ASvAn5BlSBDeDVwGnQ+cZVNoXzaeol+qm749NdsdgtH3kRaVbNi66t2Gh25X80enceMng/QtaQXdjOtAgMBAAGjggM6MIIDNjCBugYDVR0gBIGyMIGvMIGsBghggTwBAQEBBTCBnzBwBggrBgEFBQcCAjBkHmIASQBtAHAAbABlAG0AZQBuAHQAYQAgAGwAYQAgAEEAdQB0AG8AcgBpAGQAYQBkACAAZABlACAARQBzAHQAYQBtAHAAYQBkAG8AIABkAGUAIABUAGkAZQBtAHAAbwAgAHYAMzArBggrBgEFBQcCARYfaHR0cDovL3RzYS5zaW5wZS5maS5jci90c2FodHRwLzAWBgNVHSUBAf8EDDAKBggrBgEFBQcDCDAOBgNVHQ8BAf8EBAMCBsAwHQYDVR0OBBYEFIJ8NgzOR7R8XR0Qgmmt5fcK41hwMB8GA1UdIwQYMBaAFLC74AguSxNo8NCARANnpD//JWP2MIH0BgNVHR8EgewwgekwgeaggeOggeCGa2h0dHA6Ly93d3cuZmlybWFkaWdpdGFsLmdvLmNyL3JlcG9zaXRvcmlvL0NBJTIwUE9MSVRJQ0ElMjBTRUxMQURPJTIwREUlMjBUSUVNUE8lMjAtJTIwQ09TVEElMjBSSUNBJTIwdjIuY3JshnFodHRwOi8vd3d3Lm1pY2l0LmdvLmNyL2Zpcm1hZGlnaXRhbC9yZXBvc2l0b3Jpby9DQSUyMFBPTElUSUNBJTIwU0VMTEFETyUyMERFJTIwVElFTVBPJTIwLSUyMENPU1RBJTIwUklDQSUyMHYyLmNybDCCAQgGCCsGAQUFBwEBBIH7MIH4MHcGCCsGAQUFBzAChmtodHRwOi8vd3d3LmZpcm1hZGlnaXRhbC5nby5jci9yZXBvc2l0b3Jpby9DQSUyMFBPTElUSUNBJTIwU0VMTEFETyUyMERFJTIwVElFTVBPJTIwLSUyMENPU1RBJTIwUklDQSUyMHYyLmNydDB9BggrBgEFBQcwAoZxaHR0cDovL3d3dy5taWNpdC5nby5jci9maXJtYWRpZ2l0YWwvcmVwb3NpdG9yaW8vQ0ElMjBQT0xJVElDQSUyMFNFTExBRE8lMjBERSUyMFRJRU1QTyUyMC0lMjBDT1NUQSUyMFJJQ0ElMjB2Mi5jcnQwDAYDVR0TAQH/BAIwADANBgkqhkiG9w0BAQ0FAAOCAgEASwJewvhTnyIVu3f4DuhDM58hIwnwIkw13t4QMXkDkPF+tRdoK2Or3yjOhSRkB8J3XGFCG2wZhV7nmlw4sigEScceMePIZWa2HDBBDasx34F6N/MqBETx+hPI7Su/V2qnFdaseYts8ScPgtCFJBkpexuHy3/GmfdxxgmfT1DSxXYB707aDXs2DJG7PsK121RYEjRMsEPmv1//7YG3eJrQkUQ0wTdpNE9Z1yd4BBJeOW/jP42Cc80NkYsXnOpPn2od02oB1z2nI1mK+eP3MYmlBbHBTEf/c5OQ9uDbs+IcSR6fB3s9pnMUwZoRRwfde7xQR/XJnsNzmq/wXhhH6uMehsJRUWMYE0j3ZXgH6FEDFhqN/0uJ2vScOuE/YNov1nPftI4mI0tf+aAaXRuS7wy0WXwW/Nqg5vPF3xcWL6yMY9rSbAaLSLkzHJmVD6uLE9Suq3pt4uYZifdoVPNFXoTOjTWxmtTQOTUNGOY4p/0tmMiOl5gILGnVuPiOLzbPL4YfKFtmW5ijoc2WAon6Fz7W+2jv4hvgTec8JCW/lQm0a+zk/j+jrgaSgYg+cnH9syb3aWu7wu7SpKUWili9pA1Ks6N3M3oRY5/SvlnL+1CjVZ++sffrN3e89+Gj3WMYLy920yS7pugL6NzBc4oZHa9RwvAD38L0V26hvTpjCS0yXssxggJrMIICZwIBATCBmDCBgDEZMBcGA1UEBRMQQ1BKLTItMTAwLTA5ODMxMTELMAkGA1UEBhMCQ1IxDzANBgNVBAoTBk1JQ0lUVDENMAsGA1UECxMERENGRDE2MDQGA1UEAxMtQ0EgUE9MSVRJQ0EgU0VMTEFETyBERSBUSUVNUE8gLSBDT1NUQSBSSUNBIHYyAhNpAAAABkizA8ZASsv4AAAAAAAGMA0GCWCGSAFlAwQCAQUAoIGkMBoGCSqGSIb3DQEJAzENBgsqhkiG9w0BCRABBDAcBgkqhkiG9w0BCQUxDxcNMjUwNzE4MTk0OTAwWjAvBgkqhkiG9w0BCQQxIgQgQd4Jfj9kEDsytBWPiClx8s1Jgy8BghSoCehAjCG5vd0wNwYLKoZIhvcNAQkQAi8xKDAmMCQwIgQgrKszXYj6Q2nTJpWV/NZakemXG2IrBO983WoSsYOW808wDQYJKoZIhvcNAQEBBQAEggEAbwvHiP9rNLJ2PA9QraHW2DyahFEJDs2r2raZeUClSYDHZGHzBdo83opSN8J2T7z0QihoQ48bKURqaek1/e6nQquQSydFCymXmHSvqoDbxKVUqG+9F2fzu2x+2CmwU0MVUIa3m9wy/3L9zeh45HIvVezijuGY5g1/MvhdCua6m8vXFBA0Z9PqLIA4kg38e45wSh6UamTS03kmXBpTcZufGEVVXLJ6x+KlAY4bdZOMXVRZqBSpB179HRoPwzPDFssvBAF56uZPloLDIZUK0bHdFaTd6KPmSsfIHzdxG81Nm9R8WKpO8QGJCfI2TI+6hpBWGW03ULVStdGUcEYYb/voQw==</xd:EncapsulatedTimeStamp>
          </xd:SigAndRefsTimeStamp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Superintendencia de Pensiones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soliscj</dc:creator>
  <cp:lastModifiedBy>Anayancy Ledezma Benavides</cp:lastModifiedBy>
  <cp:lastPrinted>2024-10-23T00:57:43Z</cp:lastPrinted>
  <dcterms:created xsi:type="dcterms:W3CDTF">2009-06-26T21:46:25Z</dcterms:created>
  <dcterms:modified xsi:type="dcterms:W3CDTF">2025-07-15T01:19:31Z</dcterms:modified>
</cp:coreProperties>
</file>