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SETIEMBRE 2025\"/>
    </mc:Choice>
  </mc:AlternateContent>
  <xr:revisionPtr revIDLastSave="0" documentId="13_ncr:1_{D6AE1B38-A468-4081-86CB-7C63B5C45F88}" xr6:coauthVersionLast="47" xr6:coauthVersionMax="47" xr10:uidLastSave="{00000000-0000-0000-0000-000000000000}"/>
  <bookViews>
    <workbookView xWindow="-120" yWindow="-120" windowWidth="29040" windowHeight="15840" xr2:uid="{35A2C41E-F87F-4868-A286-5119AD7ED315}"/>
  </bookViews>
  <sheets>
    <sheet name="Hoja3" sheetId="3" r:id="rId1"/>
  </sheets>
  <calcPr calcId="181029"/>
</workbook>
</file>

<file path=xl/calcChain.xml><?xml version="1.0" encoding="utf-8"?>
<calcChain xmlns="http://schemas.openxmlformats.org/spreadsheetml/2006/main">
  <c r="C75" i="3" l="1"/>
  <c r="C71" i="3"/>
  <c r="C67" i="3"/>
  <c r="C66" i="3" s="1"/>
  <c r="C61" i="3"/>
  <c r="C59" i="3"/>
  <c r="C51" i="3"/>
  <c r="C47" i="3"/>
  <c r="C45" i="3" s="1"/>
  <c r="C40" i="3"/>
  <c r="C38" i="3"/>
  <c r="C33" i="3"/>
  <c r="C31" i="3" s="1"/>
  <c r="C26" i="3"/>
  <c r="C10" i="3" s="1"/>
  <c r="C43" i="3" s="1"/>
  <c r="C17" i="3"/>
  <c r="C12" i="3"/>
  <c r="E75" i="3"/>
  <c r="E72" i="3"/>
  <c r="E71" i="3"/>
  <c r="E57" i="3" s="1"/>
  <c r="E67" i="3"/>
  <c r="E66" i="3"/>
  <c r="E61" i="3"/>
  <c r="E59" i="3"/>
  <c r="E51" i="3"/>
  <c r="E47" i="3"/>
  <c r="E45" i="3" s="1"/>
  <c r="E40" i="3"/>
  <c r="E38" i="3"/>
  <c r="E33" i="3"/>
  <c r="E31" i="3" s="1"/>
  <c r="E10" i="3" s="1"/>
  <c r="E26" i="3"/>
  <c r="E17" i="3"/>
  <c r="E12" i="3"/>
  <c r="C57" i="3" l="1"/>
  <c r="C78" i="3" s="1"/>
  <c r="E78" i="3"/>
  <c r="E43" i="3"/>
</calcChain>
</file>

<file path=xl/sharedStrings.xml><?xml version="1.0" encoding="utf-8"?>
<sst xmlns="http://schemas.openxmlformats.org/spreadsheetml/2006/main" count="56" uniqueCount="56">
  <si>
    <t>Nota</t>
  </si>
  <si>
    <t>ACTIVO</t>
  </si>
  <si>
    <t>PASIVO</t>
  </si>
  <si>
    <t>DISPONIBILIDADES</t>
  </si>
  <si>
    <t xml:space="preserve">INVERSIONES EN INSTRUMENTOS FINANCIEROS </t>
  </si>
  <si>
    <t>OBLIGACIONES CON ENTIDADES</t>
  </si>
  <si>
    <t>CUENTAS POR PAGAR Y PROVISIONES</t>
  </si>
  <si>
    <t>BIENES MUEBLES E INMUEBLES</t>
  </si>
  <si>
    <t>OTROS ACTIVOS</t>
  </si>
  <si>
    <t>PATRIMONIO</t>
  </si>
  <si>
    <t>APORTES PATRIMONIALES NO CAPITALIZADOS</t>
  </si>
  <si>
    <t>TOTAL ACTIVO</t>
  </si>
  <si>
    <t>RESERVAS PATRIMONIALES</t>
  </si>
  <si>
    <t>RESULTADOS ACUMULADOS DE EJERCICIOS ANTERIORES</t>
  </si>
  <si>
    <t>RESULTADO DEL PERÍODO</t>
  </si>
  <si>
    <t>TOTAL PASIVO Y PATRIMONIO</t>
  </si>
  <si>
    <t>Efectivo</t>
  </si>
  <si>
    <t>Depósitos a la vista en entidades financieras del país</t>
  </si>
  <si>
    <t>Inversiones mantenidas para negociar</t>
  </si>
  <si>
    <t>Inversiones disponibles para la venta</t>
  </si>
  <si>
    <t>Inversiones mantenidas al vencimiento</t>
  </si>
  <si>
    <t>Instrumentos financieros vencidos y restringidos</t>
  </si>
  <si>
    <t>Obligaciones a la vista con entidades financieras</t>
  </si>
  <si>
    <t>(Estimación por deterioro de instrumentos financieros)</t>
  </si>
  <si>
    <t>Cuentas y comisiones por pagar diversas</t>
  </si>
  <si>
    <t>Provisiones</t>
  </si>
  <si>
    <t xml:space="preserve">COMISIONES, PRIMAS Y CUENTAS POR COBRAR </t>
  </si>
  <si>
    <t>Comisiones por cobrar</t>
  </si>
  <si>
    <t>Impuestos sobre la renta diferido</t>
  </si>
  <si>
    <t>Equipos y mobiliario</t>
  </si>
  <si>
    <t xml:space="preserve">Equipos de computación </t>
  </si>
  <si>
    <t>(Depreciación acumulada bienes muebles e inmuebles)</t>
  </si>
  <si>
    <t>Gastos pagados por anticipado</t>
  </si>
  <si>
    <t>CAPITAL SOCIAL Y CAPITAL MÍNIMO FUNCIONAMIENTO</t>
  </si>
  <si>
    <t>Capital pagado</t>
  </si>
  <si>
    <t>Activos intangibles</t>
  </si>
  <si>
    <t xml:space="preserve">Capital pagado adicional </t>
  </si>
  <si>
    <t>Ajustes al valor de los activos</t>
  </si>
  <si>
    <t>Reserva legal</t>
  </si>
  <si>
    <t>Otras reservas obligatorias</t>
  </si>
  <si>
    <t>Utilidades acumuladas de ejercicios anteriores</t>
  </si>
  <si>
    <t>(Pérdidas acumuladas de ejercicios anteriores)</t>
  </si>
  <si>
    <t>Utilidad neta del período</t>
  </si>
  <si>
    <t>AGENCIA DE SEGUROS INVERSIONES Y SEGUROS DE OCCIDENTE SA.</t>
  </si>
  <si>
    <t>Impuesto sobre la renta diferido</t>
  </si>
  <si>
    <t>Terrenos</t>
  </si>
  <si>
    <t>Otras cuentas por cobrar</t>
  </si>
  <si>
    <t>Impuesto sobre ventas por cobrar</t>
  </si>
  <si>
    <t>Impuesto de ventas por pagar</t>
  </si>
  <si>
    <t>Edificaciones</t>
  </si>
  <si>
    <t xml:space="preserve">                   CONTADOR PRIVADO                                                                    </t>
  </si>
  <si>
    <t>GERENTE GENERAL</t>
  </si>
  <si>
    <t>ESTADO DE SITUACION FINANCIERA</t>
  </si>
  <si>
    <t>(Cifras en colones sin centimos)</t>
  </si>
  <si>
    <t>POR LOS PERIODOS TERMINADOS AL 30 DE SETIEMBRE DE 2025 y 31 DE DICIEMBRE 2024</t>
  </si>
  <si>
    <t xml:space="preserve">                Lida. Anayancy Ledezma Benavides                                                MBA. Edgar Antonio Salas 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</si>
</sst>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2" fillId="0" borderId="0" xfId="1" applyFont="1" applyFill="1" applyBorder="1" applyAlignment="1">
      <alignment horizontal="right" vertical="center" wrapText="1"/>
    </xf>
    <xf numFmtId="164" fontId="2" fillId="0" borderId="0" xfId="1" applyFont="1" applyFill="1" applyBorder="1" applyAlignment="1">
      <alignment horizontal="left" vertical="center" wrapText="1"/>
    </xf>
    <xf numFmtId="164" fontId="3" fillId="0" borderId="0" xfId="1" applyFont="1" applyFill="1" applyBorder="1" applyAlignment="1">
      <alignment horizontal="left" vertical="center" wrapText="1"/>
    </xf>
    <xf numFmtId="164" fontId="3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164" fontId="5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justify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4" fillId="0" borderId="2" xfId="1" applyNumberFormat="1" applyFont="1" applyFill="1" applyBorder="1" applyAlignment="1">
      <alignment horizontal="right" vertical="center" wrapText="1"/>
    </xf>
    <xf numFmtId="37" fontId="5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vertical="top"/>
    </xf>
    <xf numFmtId="17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5624-CC98-4B5E-A7F8-7C08F5125F58}">
  <sheetPr>
    <pageSetUpPr fitToPage="1"/>
  </sheetPr>
  <dimension ref="A1:L83"/>
  <sheetViews>
    <sheetView tabSelected="1" topLeftCell="A58" workbookViewId="0">
      <selection activeCell="G69" sqref="G69"/>
    </sheetView>
  </sheetViews>
  <sheetFormatPr baseColWidth="10" defaultRowHeight="12.75" x14ac:dyDescent="0.2"/>
  <cols>
    <col min="1" max="1" width="49" style="8" customWidth="1"/>
    <col min="2" max="2" width="5.7109375" style="8" customWidth="1"/>
    <col min="3" max="3" width="14.7109375" style="37" customWidth="1"/>
    <col min="4" max="4" width="1.5703125" style="8" customWidth="1"/>
    <col min="5" max="5" width="10.85546875" style="8" bestFit="1" customWidth="1"/>
    <col min="6" max="6" width="30.28515625" style="8" customWidth="1"/>
    <col min="7" max="13" width="11.28515625" style="1" customWidth="1"/>
    <col min="14" max="16384" width="11.42578125" style="1"/>
  </cols>
  <sheetData>
    <row r="1" spans="1:7" x14ac:dyDescent="0.2">
      <c r="A1" s="48"/>
      <c r="B1" s="48"/>
      <c r="C1" s="48"/>
      <c r="D1" s="48"/>
      <c r="E1" s="48"/>
      <c r="F1" s="48"/>
    </row>
    <row r="3" spans="1:7" s="2" customFormat="1" ht="17.25" customHeight="1" x14ac:dyDescent="0.25">
      <c r="A3" s="49" t="s">
        <v>43</v>
      </c>
      <c r="B3" s="49"/>
      <c r="C3" s="49"/>
      <c r="D3" s="49"/>
      <c r="E3" s="49"/>
      <c r="F3" s="44"/>
    </row>
    <row r="4" spans="1:7" s="2" customFormat="1" ht="21" customHeight="1" x14ac:dyDescent="0.25">
      <c r="A4" s="49" t="s">
        <v>52</v>
      </c>
      <c r="B4" s="49"/>
      <c r="C4" s="49"/>
      <c r="D4" s="49"/>
      <c r="E4" s="49"/>
      <c r="F4" s="44"/>
    </row>
    <row r="5" spans="1:7" s="2" customFormat="1" ht="15" customHeight="1" x14ac:dyDescent="0.2">
      <c r="A5" s="50" t="s">
        <v>54</v>
      </c>
      <c r="B5" s="50"/>
      <c r="C5" s="50"/>
      <c r="D5" s="50"/>
      <c r="E5" s="50"/>
      <c r="F5" s="45"/>
      <c r="G5" s="45"/>
    </row>
    <row r="6" spans="1:7" s="2" customFormat="1" ht="15.75" customHeight="1" x14ac:dyDescent="0.25">
      <c r="A6" s="49" t="s">
        <v>53</v>
      </c>
      <c r="B6" s="49"/>
      <c r="C6" s="49"/>
      <c r="D6" s="49"/>
      <c r="E6" s="49"/>
      <c r="F6" s="44"/>
    </row>
    <row r="7" spans="1:7" s="2" customFormat="1" ht="13.5" thickBot="1" x14ac:dyDescent="0.3">
      <c r="A7" s="25"/>
      <c r="B7" s="25"/>
      <c r="C7" s="31"/>
      <c r="D7" s="25"/>
      <c r="E7" s="25"/>
      <c r="F7" s="25"/>
    </row>
    <row r="8" spans="1:7" s="2" customFormat="1" ht="14.25" thickTop="1" thickBot="1" x14ac:dyDescent="0.25">
      <c r="A8" s="9"/>
      <c r="B8" s="10" t="s">
        <v>0</v>
      </c>
      <c r="C8" s="47">
        <v>45901</v>
      </c>
      <c r="D8" s="11"/>
      <c r="E8" s="47">
        <v>45627</v>
      </c>
    </row>
    <row r="9" spans="1:7" ht="13.5" thickTop="1" x14ac:dyDescent="0.2">
      <c r="A9" s="24"/>
      <c r="B9" s="24"/>
      <c r="C9" s="32"/>
      <c r="D9" s="24"/>
      <c r="E9" s="32"/>
    </row>
    <row r="10" spans="1:7" x14ac:dyDescent="0.2">
      <c r="A10" s="12" t="s">
        <v>1</v>
      </c>
      <c r="B10" s="4"/>
      <c r="C10" s="33">
        <f>C12+C17+C26+C31+C40+1</f>
        <v>157502798.40000001</v>
      </c>
      <c r="D10" s="3"/>
      <c r="E10" s="33">
        <f>E12+E17+E26+E31+E40+1</f>
        <v>146777108.34999999</v>
      </c>
    </row>
    <row r="11" spans="1:7" x14ac:dyDescent="0.2">
      <c r="A11" s="12"/>
      <c r="B11" s="4"/>
      <c r="C11" s="33"/>
      <c r="D11" s="3"/>
      <c r="E11" s="33"/>
    </row>
    <row r="12" spans="1:7" x14ac:dyDescent="0.2">
      <c r="A12" s="12" t="s">
        <v>3</v>
      </c>
      <c r="B12" s="41">
        <v>1</v>
      </c>
      <c r="C12" s="33">
        <f>SUM(C13:C16)+0.01</f>
        <v>41450093.519999996</v>
      </c>
      <c r="D12" s="3"/>
      <c r="E12" s="33">
        <f>SUM(E13:E16)+0.01</f>
        <v>25691413.010000002</v>
      </c>
    </row>
    <row r="13" spans="1:7" x14ac:dyDescent="0.2">
      <c r="A13" s="5" t="s">
        <v>16</v>
      </c>
      <c r="B13" s="40"/>
      <c r="C13" s="34">
        <v>0</v>
      </c>
      <c r="D13" s="6"/>
      <c r="E13" s="34">
        <v>0</v>
      </c>
    </row>
    <row r="14" spans="1:7" x14ac:dyDescent="0.2">
      <c r="A14" s="5"/>
      <c r="B14" s="40"/>
      <c r="C14" s="34"/>
      <c r="D14" s="6"/>
      <c r="E14" s="34"/>
    </row>
    <row r="15" spans="1:7" x14ac:dyDescent="0.2">
      <c r="A15" s="5" t="s">
        <v>17</v>
      </c>
      <c r="B15" s="40"/>
      <c r="C15" s="34">
        <v>41450093.509999998</v>
      </c>
      <c r="D15" s="6"/>
      <c r="E15" s="34">
        <v>25691413</v>
      </c>
    </row>
    <row r="16" spans="1:7" x14ac:dyDescent="0.2">
      <c r="A16" s="15"/>
      <c r="B16" s="40"/>
      <c r="C16" s="35"/>
      <c r="D16" s="5"/>
      <c r="E16" s="35"/>
    </row>
    <row r="17" spans="1:10" x14ac:dyDescent="0.2">
      <c r="A17" s="17" t="s">
        <v>4</v>
      </c>
      <c r="B17" s="40">
        <v>2</v>
      </c>
      <c r="C17" s="33">
        <f>SUM(C18:C22)</f>
        <v>0</v>
      </c>
      <c r="D17" s="3"/>
      <c r="E17" s="33">
        <f>SUM(E18:E22)</f>
        <v>0</v>
      </c>
    </row>
    <row r="18" spans="1:10" x14ac:dyDescent="0.2">
      <c r="A18" s="7" t="s">
        <v>18</v>
      </c>
      <c r="B18" s="40"/>
      <c r="C18" s="34">
        <v>0</v>
      </c>
      <c r="D18" s="3"/>
      <c r="E18" s="34">
        <v>0</v>
      </c>
    </row>
    <row r="19" spans="1:10" x14ac:dyDescent="0.2">
      <c r="A19" s="7" t="s">
        <v>19</v>
      </c>
      <c r="B19" s="40"/>
      <c r="C19" s="34">
        <v>0</v>
      </c>
      <c r="D19" s="6"/>
      <c r="E19" s="34">
        <v>0</v>
      </c>
    </row>
    <row r="20" spans="1:10" x14ac:dyDescent="0.2">
      <c r="A20" s="7" t="s">
        <v>20</v>
      </c>
      <c r="B20" s="40"/>
      <c r="C20" s="34">
        <v>0</v>
      </c>
      <c r="D20" s="6"/>
      <c r="E20" s="34">
        <v>0</v>
      </c>
    </row>
    <row r="21" spans="1:10" x14ac:dyDescent="0.2">
      <c r="A21" s="2" t="s">
        <v>21</v>
      </c>
      <c r="B21" s="40"/>
      <c r="C21" s="34">
        <v>0</v>
      </c>
      <c r="D21" s="6"/>
      <c r="E21" s="34">
        <v>0</v>
      </c>
      <c r="G21" s="42"/>
      <c r="H21" s="42"/>
      <c r="I21" s="42"/>
    </row>
    <row r="22" spans="1:10" x14ac:dyDescent="0.2">
      <c r="A22" s="2" t="s">
        <v>23</v>
      </c>
      <c r="B22" s="40"/>
      <c r="C22" s="34">
        <v>0</v>
      </c>
      <c r="D22" s="6"/>
      <c r="E22" s="34">
        <v>0</v>
      </c>
    </row>
    <row r="23" spans="1:10" x14ac:dyDescent="0.2">
      <c r="A23" s="20"/>
      <c r="B23" s="40"/>
      <c r="C23" s="36"/>
      <c r="E23" s="36"/>
    </row>
    <row r="24" spans="1:10" x14ac:dyDescent="0.2">
      <c r="A24" s="12"/>
      <c r="B24" s="40"/>
      <c r="C24" s="33"/>
      <c r="D24" s="3"/>
      <c r="E24" s="33"/>
    </row>
    <row r="25" spans="1:10" x14ac:dyDescent="0.2">
      <c r="A25" s="2"/>
      <c r="B25" s="40"/>
      <c r="C25" s="34"/>
      <c r="D25" s="6"/>
      <c r="E25" s="34"/>
    </row>
    <row r="26" spans="1:10" x14ac:dyDescent="0.2">
      <c r="A26" s="14" t="s">
        <v>26</v>
      </c>
      <c r="B26" s="40">
        <v>3</v>
      </c>
      <c r="C26" s="33">
        <f>SUM(C27:C30)</f>
        <v>18958819.009999998</v>
      </c>
      <c r="D26" s="3"/>
      <c r="E26" s="33">
        <f>SUM(E27:E30)</f>
        <v>24310658.740000002</v>
      </c>
    </row>
    <row r="27" spans="1:10" x14ac:dyDescent="0.2">
      <c r="A27" s="2" t="s">
        <v>27</v>
      </c>
      <c r="B27" s="40"/>
      <c r="C27" s="34">
        <v>0</v>
      </c>
      <c r="D27" s="6"/>
      <c r="E27" s="34">
        <v>0</v>
      </c>
    </row>
    <row r="28" spans="1:10" x14ac:dyDescent="0.2">
      <c r="A28" s="2" t="s">
        <v>44</v>
      </c>
      <c r="B28" s="40"/>
      <c r="C28" s="34">
        <v>3654475.51</v>
      </c>
      <c r="D28" s="6"/>
      <c r="E28" s="34">
        <v>9006315</v>
      </c>
      <c r="J28" s="42"/>
    </row>
    <row r="29" spans="1:10" x14ac:dyDescent="0.2">
      <c r="A29" s="2" t="s">
        <v>47</v>
      </c>
      <c r="B29" s="40"/>
      <c r="C29" s="34">
        <v>0</v>
      </c>
      <c r="D29" s="6"/>
      <c r="E29" s="34">
        <v>0</v>
      </c>
    </row>
    <row r="30" spans="1:10" x14ac:dyDescent="0.2">
      <c r="A30" s="2" t="s">
        <v>46</v>
      </c>
      <c r="B30" s="40"/>
      <c r="C30" s="34">
        <v>15304343.5</v>
      </c>
      <c r="D30" s="6"/>
      <c r="E30" s="34">
        <v>15304343.74</v>
      </c>
    </row>
    <row r="31" spans="1:10" x14ac:dyDescent="0.2">
      <c r="A31" s="14" t="s">
        <v>7</v>
      </c>
      <c r="B31" s="40">
        <v>4</v>
      </c>
      <c r="C31" s="33">
        <f>SUM(C32:C38)</f>
        <v>96674659.870000005</v>
      </c>
      <c r="D31" s="3"/>
      <c r="E31" s="33">
        <f>SUM(E32:E38)</f>
        <v>96355810.599999994</v>
      </c>
    </row>
    <row r="32" spans="1:10" x14ac:dyDescent="0.2">
      <c r="A32" s="2" t="s">
        <v>29</v>
      </c>
      <c r="B32" s="40"/>
      <c r="C32" s="34">
        <v>15931734.669999998</v>
      </c>
      <c r="D32" s="5"/>
      <c r="E32" s="34">
        <v>15612885.109999999</v>
      </c>
    </row>
    <row r="33" spans="1:12" x14ac:dyDescent="0.2">
      <c r="A33" s="2" t="s">
        <v>30</v>
      </c>
      <c r="B33" s="40"/>
      <c r="C33" s="34">
        <f>322500+209485+3557314.35+255000.65+120000</f>
        <v>4464300</v>
      </c>
      <c r="D33" s="3"/>
      <c r="E33" s="34">
        <f>322500+209485+3557314.35+255000.65+120000</f>
        <v>4464300</v>
      </c>
    </row>
    <row r="34" spans="1:12" x14ac:dyDescent="0.2">
      <c r="A34" s="2" t="s">
        <v>49</v>
      </c>
      <c r="B34" s="40"/>
      <c r="C34" s="34">
        <v>47883727</v>
      </c>
      <c r="D34" s="3"/>
      <c r="E34" s="34">
        <v>47883727</v>
      </c>
      <c r="L34" s="43"/>
    </row>
    <row r="35" spans="1:12" x14ac:dyDescent="0.2">
      <c r="A35" s="2" t="s">
        <v>45</v>
      </c>
      <c r="B35" s="40"/>
      <c r="C35" s="34">
        <v>50000000</v>
      </c>
      <c r="D35" s="3"/>
      <c r="E35" s="34">
        <v>50000000</v>
      </c>
    </row>
    <row r="36" spans="1:12" x14ac:dyDescent="0.2">
      <c r="A36" s="2"/>
      <c r="B36" s="40"/>
      <c r="C36" s="34"/>
      <c r="D36" s="5"/>
      <c r="E36" s="34"/>
      <c r="H36" s="42"/>
    </row>
    <row r="37" spans="1:12" x14ac:dyDescent="0.2">
      <c r="A37" s="2"/>
      <c r="B37" s="40"/>
      <c r="C37" s="34"/>
      <c r="D37" s="3"/>
      <c r="E37" s="34"/>
    </row>
    <row r="38" spans="1:12" x14ac:dyDescent="0.2">
      <c r="A38" s="8" t="s">
        <v>31</v>
      </c>
      <c r="B38" s="40"/>
      <c r="C38" s="39">
        <f>-20647427-957674.8</f>
        <v>-21605101.800000001</v>
      </c>
      <c r="D38" s="6"/>
      <c r="E38" s="39">
        <f>-20647427-957674.51</f>
        <v>-21605101.510000002</v>
      </c>
    </row>
    <row r="39" spans="1:12" x14ac:dyDescent="0.2">
      <c r="B39" s="40"/>
      <c r="D39" s="6"/>
      <c r="E39" s="37"/>
    </row>
    <row r="40" spans="1:12" x14ac:dyDescent="0.2">
      <c r="A40" s="22" t="s">
        <v>8</v>
      </c>
      <c r="B40" s="40">
        <v>5</v>
      </c>
      <c r="C40" s="33">
        <f>SUM(C41:C42)</f>
        <v>419225</v>
      </c>
      <c r="D40" s="6"/>
      <c r="E40" s="33">
        <f>SUM(E41:E42)</f>
        <v>419225</v>
      </c>
    </row>
    <row r="41" spans="1:12" x14ac:dyDescent="0.2">
      <c r="A41" s="27" t="s">
        <v>32</v>
      </c>
      <c r="B41" s="40"/>
      <c r="C41" s="34">
        <v>0</v>
      </c>
      <c r="D41" s="6"/>
      <c r="E41" s="34">
        <v>0</v>
      </c>
      <c r="G41" s="42"/>
      <c r="H41" s="42"/>
    </row>
    <row r="42" spans="1:12" ht="13.5" thickBot="1" x14ac:dyDescent="0.25">
      <c r="A42" s="27" t="s">
        <v>35</v>
      </c>
      <c r="B42" s="40"/>
      <c r="C42" s="34">
        <v>419225</v>
      </c>
      <c r="D42" s="6"/>
      <c r="E42" s="34">
        <v>419225</v>
      </c>
    </row>
    <row r="43" spans="1:12" ht="14.25" thickTop="1" thickBot="1" x14ac:dyDescent="0.25">
      <c r="A43" s="28" t="s">
        <v>11</v>
      </c>
      <c r="B43" s="29"/>
      <c r="C43" s="38">
        <f>C10</f>
        <v>157502798.40000001</v>
      </c>
      <c r="E43" s="38">
        <f>E10</f>
        <v>146777108.34999999</v>
      </c>
      <c r="G43" s="42"/>
      <c r="H43" s="42"/>
      <c r="K43" s="42"/>
    </row>
    <row r="44" spans="1:12" ht="13.5" thickTop="1" x14ac:dyDescent="0.2">
      <c r="C44" s="8"/>
      <c r="E44" s="37"/>
      <c r="I44" s="42"/>
    </row>
    <row r="45" spans="1:12" x14ac:dyDescent="0.2">
      <c r="A45" s="13" t="s">
        <v>2</v>
      </c>
      <c r="B45" s="40"/>
      <c r="C45" s="33">
        <f>C47+C51</f>
        <v>4849764.5069999993</v>
      </c>
      <c r="E45" s="33">
        <f>E47+E51</f>
        <v>5440191.29</v>
      </c>
    </row>
    <row r="46" spans="1:12" x14ac:dyDescent="0.2">
      <c r="A46" s="14"/>
      <c r="B46" s="40"/>
      <c r="C46" s="33"/>
      <c r="E46" s="33"/>
    </row>
    <row r="47" spans="1:12" x14ac:dyDescent="0.2">
      <c r="A47" s="18" t="s">
        <v>5</v>
      </c>
      <c r="B47" s="40">
        <v>6</v>
      </c>
      <c r="C47" s="33">
        <f>SUM(C48:C50)</f>
        <v>0</v>
      </c>
      <c r="E47" s="33">
        <f>SUM(E48:E50)</f>
        <v>0</v>
      </c>
    </row>
    <row r="48" spans="1:12" x14ac:dyDescent="0.2">
      <c r="A48" s="2" t="s">
        <v>22</v>
      </c>
      <c r="B48" s="40"/>
      <c r="C48" s="34">
        <v>0</v>
      </c>
      <c r="E48" s="34">
        <v>0</v>
      </c>
    </row>
    <row r="49" spans="1:5" x14ac:dyDescent="0.2">
      <c r="A49" s="19"/>
      <c r="B49" s="40"/>
      <c r="C49" s="34"/>
      <c r="E49" s="34"/>
    </row>
    <row r="50" spans="1:5" x14ac:dyDescent="0.2">
      <c r="A50" s="19"/>
      <c r="B50" s="40"/>
      <c r="C50" s="34"/>
      <c r="E50" s="34"/>
    </row>
    <row r="51" spans="1:5" x14ac:dyDescent="0.2">
      <c r="A51" s="14" t="s">
        <v>6</v>
      </c>
      <c r="B51" s="40">
        <v>7</v>
      </c>
      <c r="C51" s="33">
        <f>SUM(C52:C56)</f>
        <v>4849764.5069999993</v>
      </c>
      <c r="E51" s="33">
        <f>SUM(E52:E56)</f>
        <v>5440191.29</v>
      </c>
    </row>
    <row r="52" spans="1:5" x14ac:dyDescent="0.2">
      <c r="A52" s="19"/>
      <c r="B52" s="40"/>
      <c r="C52" s="34"/>
      <c r="E52" s="34"/>
    </row>
    <row r="53" spans="1:5" x14ac:dyDescent="0.2">
      <c r="A53" s="26" t="s">
        <v>24</v>
      </c>
      <c r="B53" s="40"/>
      <c r="C53" s="34">
        <v>0</v>
      </c>
      <c r="E53" s="34">
        <v>0</v>
      </c>
    </row>
    <row r="54" spans="1:5" x14ac:dyDescent="0.2">
      <c r="A54" s="26" t="s">
        <v>25</v>
      </c>
      <c r="B54" s="40"/>
      <c r="C54" s="34">
        <v>0</v>
      </c>
      <c r="E54" s="34">
        <v>0</v>
      </c>
    </row>
    <row r="55" spans="1:5" x14ac:dyDescent="0.2">
      <c r="A55" s="26" t="s">
        <v>48</v>
      </c>
      <c r="B55" s="40"/>
      <c r="C55" s="34">
        <v>0</v>
      </c>
      <c r="E55" s="34">
        <v>579766.80000000005</v>
      </c>
    </row>
    <row r="56" spans="1:5" x14ac:dyDescent="0.2">
      <c r="A56" s="26" t="s">
        <v>28</v>
      </c>
      <c r="B56" s="40"/>
      <c r="C56" s="34">
        <v>4849764.5069999993</v>
      </c>
      <c r="E56" s="34">
        <v>4860424.49</v>
      </c>
    </row>
    <row r="57" spans="1:5" x14ac:dyDescent="0.2">
      <c r="A57" s="21" t="s">
        <v>9</v>
      </c>
      <c r="B57" s="40">
        <v>8</v>
      </c>
      <c r="C57" s="33">
        <f>+C59+C61+C71+C75+C66</f>
        <v>152653033.45299998</v>
      </c>
      <c r="E57" s="33">
        <f>+E59+E61+E71+E75+E66</f>
        <v>141336916.59</v>
      </c>
    </row>
    <row r="58" spans="1:5" x14ac:dyDescent="0.2">
      <c r="A58" s="16"/>
      <c r="B58" s="40"/>
      <c r="C58" s="36"/>
      <c r="E58" s="36"/>
    </row>
    <row r="59" spans="1:5" x14ac:dyDescent="0.2">
      <c r="A59" s="22" t="s">
        <v>33</v>
      </c>
      <c r="B59" s="40"/>
      <c r="C59" s="33">
        <f>SUM(C60:C60)</f>
        <v>17000000</v>
      </c>
      <c r="E59" s="33">
        <f>SUM(E60:E60)</f>
        <v>17000000</v>
      </c>
    </row>
    <row r="60" spans="1:5" x14ac:dyDescent="0.2">
      <c r="A60" s="27" t="s">
        <v>34</v>
      </c>
      <c r="B60" s="40"/>
      <c r="C60" s="34">
        <v>17000000</v>
      </c>
      <c r="E60" s="34">
        <v>17000000</v>
      </c>
    </row>
    <row r="61" spans="1:5" x14ac:dyDescent="0.2">
      <c r="A61" s="22" t="s">
        <v>10</v>
      </c>
      <c r="B61" s="40"/>
      <c r="C61" s="33">
        <f>SUM(C62:C62)</f>
        <v>6261600</v>
      </c>
      <c r="E61" s="33">
        <f>SUM(E62:E62)</f>
        <v>6261600</v>
      </c>
    </row>
    <row r="62" spans="1:5" x14ac:dyDescent="0.2">
      <c r="A62" s="1" t="s">
        <v>36</v>
      </c>
      <c r="B62" s="40"/>
      <c r="C62" s="34">
        <v>6261600</v>
      </c>
      <c r="E62" s="34">
        <v>6261600</v>
      </c>
    </row>
    <row r="63" spans="1:5" x14ac:dyDescent="0.2">
      <c r="A63" s="27" t="s">
        <v>37</v>
      </c>
      <c r="B63" s="40"/>
      <c r="C63" s="34">
        <v>0</v>
      </c>
      <c r="E63" s="34">
        <v>0</v>
      </c>
    </row>
    <row r="64" spans="1:5" x14ac:dyDescent="0.2">
      <c r="A64" s="27"/>
      <c r="B64" s="40"/>
      <c r="C64" s="34"/>
      <c r="E64" s="34"/>
    </row>
    <row r="65" spans="1:5" x14ac:dyDescent="0.2">
      <c r="A65" s="27"/>
      <c r="B65" s="40"/>
      <c r="C65" s="34"/>
      <c r="E65" s="34"/>
    </row>
    <row r="66" spans="1:5" x14ac:dyDescent="0.2">
      <c r="A66" s="22" t="s">
        <v>12</v>
      </c>
      <c r="B66" s="40"/>
      <c r="C66" s="33">
        <f>SUM(C67:C68)</f>
        <v>307651</v>
      </c>
      <c r="E66" s="33">
        <f>SUM(E67:E68)</f>
        <v>307651</v>
      </c>
    </row>
    <row r="67" spans="1:5" x14ac:dyDescent="0.2">
      <c r="A67" s="27" t="s">
        <v>38</v>
      </c>
      <c r="B67" s="40"/>
      <c r="C67" s="34">
        <f>121800+185851</f>
        <v>307651</v>
      </c>
      <c r="E67" s="34">
        <f>121800+185851</f>
        <v>307651</v>
      </c>
    </row>
    <row r="68" spans="1:5" x14ac:dyDescent="0.2">
      <c r="A68" s="27" t="s">
        <v>39</v>
      </c>
      <c r="B68" s="40"/>
      <c r="C68" s="34">
        <v>0</v>
      </c>
      <c r="E68" s="34">
        <v>0</v>
      </c>
    </row>
    <row r="69" spans="1:5" x14ac:dyDescent="0.2">
      <c r="A69" s="27"/>
      <c r="B69" s="40"/>
      <c r="C69" s="34"/>
      <c r="E69" s="34"/>
    </row>
    <row r="70" spans="1:5" x14ac:dyDescent="0.2">
      <c r="A70" s="27"/>
      <c r="B70" s="40"/>
      <c r="C70" s="34"/>
      <c r="E70" s="34"/>
    </row>
    <row r="71" spans="1:5" x14ac:dyDescent="0.2">
      <c r="A71" s="14" t="s">
        <v>13</v>
      </c>
      <c r="B71" s="40"/>
      <c r="C71" s="33">
        <f>SUM(C72:C73)</f>
        <v>117767665.27</v>
      </c>
      <c r="E71" s="33">
        <f>SUM(E72:E73)</f>
        <v>106426675.09999999</v>
      </c>
    </row>
    <row r="72" spans="1:5" x14ac:dyDescent="0.2">
      <c r="A72" s="27" t="s">
        <v>40</v>
      </c>
      <c r="B72" s="40"/>
      <c r="C72" s="34">
        <v>117767665.27</v>
      </c>
      <c r="E72" s="34">
        <f>88634249.1+17792426</f>
        <v>106426675.09999999</v>
      </c>
    </row>
    <row r="73" spans="1:5" x14ac:dyDescent="0.2">
      <c r="A73" s="27" t="s">
        <v>41</v>
      </c>
      <c r="B73" s="40"/>
      <c r="C73" s="34">
        <v>0</v>
      </c>
      <c r="E73" s="34">
        <v>0</v>
      </c>
    </row>
    <row r="74" spans="1:5" x14ac:dyDescent="0.2">
      <c r="A74" s="22"/>
      <c r="B74" s="40"/>
      <c r="C74" s="36"/>
      <c r="E74" s="36"/>
    </row>
    <row r="75" spans="1:5" x14ac:dyDescent="0.2">
      <c r="A75" s="22" t="s">
        <v>14</v>
      </c>
      <c r="B75" s="40"/>
      <c r="C75" s="33">
        <f>SUM(C76:C76)</f>
        <v>11316117.182999998</v>
      </c>
      <c r="E75" s="33">
        <f>SUM(E76:E76)</f>
        <v>11340990.49</v>
      </c>
    </row>
    <row r="76" spans="1:5" x14ac:dyDescent="0.2">
      <c r="A76" s="1" t="s">
        <v>42</v>
      </c>
      <c r="B76" s="40"/>
      <c r="C76" s="34">
        <v>11316117.182999998</v>
      </c>
      <c r="E76" s="34">
        <v>11340990.49</v>
      </c>
    </row>
    <row r="77" spans="1:5" ht="13.5" thickBot="1" x14ac:dyDescent="0.25">
      <c r="A77" s="14"/>
      <c r="B77" s="40"/>
      <c r="C77" s="33"/>
      <c r="E77" s="33"/>
    </row>
    <row r="78" spans="1:5" ht="14.25" thickTop="1" thickBot="1" x14ac:dyDescent="0.25">
      <c r="A78" s="30" t="s">
        <v>15</v>
      </c>
      <c r="B78" s="29"/>
      <c r="C78" s="38">
        <f>+C45+C57</f>
        <v>157502797.95999998</v>
      </c>
      <c r="E78" s="38">
        <f>+E45+E57</f>
        <v>146777107.88</v>
      </c>
    </row>
    <row r="79" spans="1:5" ht="13.5" thickTop="1" x14ac:dyDescent="0.2"/>
    <row r="82" spans="1:7" x14ac:dyDescent="0.2">
      <c r="A82" s="46" t="s">
        <v>55</v>
      </c>
      <c r="B82" s="46"/>
      <c r="C82" s="46"/>
      <c r="D82" s="46"/>
      <c r="E82" s="46"/>
      <c r="F82" s="46"/>
      <c r="G82" s="46"/>
    </row>
    <row r="83" spans="1:7" ht="12.75" customHeight="1" x14ac:dyDescent="0.2">
      <c r="A83" s="23" t="s">
        <v>50</v>
      </c>
      <c r="B83" s="23"/>
      <c r="C83" s="48" t="s">
        <v>51</v>
      </c>
      <c r="D83" s="48"/>
      <c r="E83" s="48"/>
      <c r="F83" s="23"/>
      <c r="G83" s="23"/>
    </row>
  </sheetData>
  <mergeCells count="6">
    <mergeCell ref="C83:E83"/>
    <mergeCell ref="A1:F1"/>
    <mergeCell ref="A3:E3"/>
    <mergeCell ref="A4:E4"/>
    <mergeCell ref="A5:E5"/>
    <mergeCell ref="A6:E6"/>
  </mergeCells>
  <phoneticPr fontId="0" type="noConversion"/>
  <pageMargins left="0.7" right="0.7" top="0.24" bottom="0.22" header="0.13" footer="0.12"/>
  <pageSetup scale="72" orientation="portrait" horizontalDpi="360" verticalDpi="360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vRPkqLvyrfqs3x/+Igln7n69yFg+uYfFjdPEvdMZEvg=</DigestValue>
    </Reference>
    <Reference Type="http://www.w3.org/2000/09/xmldsig#Object" URI="#idOfficeObject">
      <DigestMethod Algorithm="http://www.w3.org/2001/04/xmlenc#sha256"/>
      <DigestValue>zwUWFo5VIuPKrxDfLOac8+By+3JVokIdxhRcXXZMXDw=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ENDh88RHFwiGF9Mie/3KExm20JvKu+IfONzYkZNYRxU=</DigestValue>
    </Reference>
  </SignedInfo>
  <SignatureValue>CM7ju6djy6QD3fExXCqgJOW2CdZnR6Voa7R5pdtctBegfl1iGR+feponuUbvzRfYnY0tT4xL2IOZ
j3dfD6jkVilR3fsJCl4NfMcCwVRUeCJWF2lPdoBKAtETS7Vyvz4P9OnBYg3Rvr8TeY/RLqt1rMbE
oW5hOE1ERnDr+2IGS8o4oFQ/akU0n1eZWQXxQKlNyOereGqqnX267C8wP7Jqy1wXR1YbuGFZ56Lh
6jwrVy0tK3mQF3VViie0VJeDJCThTFYikElBDC7DyQ/CqM/nYLF+T2/PVnnXThaGbDwdnaGTgiCQ
QofXNEwKIvU9ZqX+EdKWXiESrRnMxk7rct5kNg==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lovl5DUP2kq4beezpwosSeQ1wOjAZVQ7Qe3plFvGT84=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2UjNhg/4bQQAXcUHboXZ+tfF3IdQ/ePXcoex2VJBxoc=</DigestValue>
      </Reference>
      <Reference URI="/xl/styles.xml?ContentType=application/vnd.openxmlformats-officedocument.spreadsheetml.styles+xml">
        <DigestMethod Algorithm="http://www.w3.org/2001/04/xmlenc#sha256"/>
        <DigestValue>qKy2Ffj/PcB/Oeb0lciMeg6BI73lz879PZBRl7WUBs4=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SJUEn/9QEpG3xQ3RgMJCQTcL6/j4UtczYGpfu8YKGOk=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+7ZOP6zP2si6iK9qIRZeT0FIH1sc8yhwvEwRDtZoyUQ=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2025-10-21T00:17:46Z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2025-10-21T00:17:46Z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IeqDevzaxWhD1/VhKGteOsciDsoHMw4CmKwJ+0qdZ18CBCdzBYAYDzIwMjUxMDIxMDAxNzU5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xMDAxNzU5WjAvBgkqhkiG9w0BCQQxIgQgDMuybx2ITVbER699S/EwFekAhRluktFivf8KSLYL23QwNwYLKoZIhvcNAQkQAi8xKDAmMCQwIgQgrKszXYj6Q2nTJpWV/NZakemXG2IrBO983WoSsYOW808wDQYJKoZIhvcNAQEBBQAEggEAqReWJpV2Y/t0jaz65OkrnzWEWe7EhC9rgP8s44pN+UMJmxd3/12aZQ9eNz3b51XlQfz/+RYFcmSpySv0QcqFBjTJZ4Xu2QGLNWAmpBLLhxlrS+I3nsgVqeKdwqq0a16lZSBLHVs38B+bREw0nAlayxd8WAubyxn27xawXHRcHR1oKzKJM5Lrp+/Ishh0K6kek5DoD1kzTIW9CJ+9IP7JkMIDSn044cZiXm0X9tDbbjWj95BiPbKevAImnNeqTRmyZ6FbLKHxmG0PyFAIaVS85RAKN7Watd3lYm006iGL1z6EE5sjydYBiFITJkC6ML6OuvgM0DQh4/j/7gmA3hTP5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OTI1MTUwNDA0WhcNMjUxMTI2MDMyNDA0WqBfMF0wHwYDVR0jBBgwFoAUsLvgCC5LE2jw0IBEA2ekP/8lY/YwEAYJKwYBBAGCNxUBBAMCAQAwCgYDVR0UBAMCAUAwHAYJKwYBBAGCNxUEBA8XDTI1MTEyNTE1MTQwNFowDQYJKoZIhvcNAQENBQADggIBABIysge1IqOew8cA7hFf7swu0kjriWwxvpNTae7/NrdthHYxpEdRXZJTTunAQgN2aE9Tjn2xtwqGWKBQv3in3lfsI7La8nlTSkYtcsuQaezGl9qgRYxsFhFEV3qmw1toKSmip4umTSeMozhpGhJWisvwDcG4o/2xlBZ5iIndYKddgpWN+eGjhzahsQRGjJd8eMcJecf6NFDfBAH30s7A0myrAhZREkVR0CKPiFH2mMWOY/6dOZfB50x59T6apmMCzoDfMoP4xR4+rYLj72s/sHKt9TO/j5jp6Wj2SAIWh/4CzrA5fZOPI4E6cFqp3ZvavzNpSiH4oHWOVdCW0J0xMFvF40gaN4CGx6WWmgzwQJAQ+RSLSF3AKydfbSILVbydY0j1aXH/yAWxaeSXBKmQ55m7dQxzoiB50NBI48ap6RrNPX+GW/LjzI2jMlK/4K/l9wZSHRwvDRNihl4pC15fZeF6R7BxOZBo2oyfyY5bkr7s2tqbpdoB/AQasHyN5PATgP5D+t9vWOZB+LgJnsndv945zhGJdAocBWq40oQAf+0Hrzc3goPQEI/Zy1kHuMOkmjCx4HpU2gTxYhErxiF/Gvm4txpv40tGUOlXN5VuoIXlOgfZagciZrXfw3MtvGFIrxiydmYfdVKetgnazEiPAmrq7OOmt9hYg0j7P+OMOfnw</xd:EncapsulatedCRLValue>
  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nrZRQOKgvYDxUdS3QUAZIWIkkRE=</xd:ByKey>
                  </xd:ResponderID>
                  <xd:ProducedAt>2025-10-21T00:17:16Z</xd:ProducedAt>
                </xd:OCSPIdentifier>
                <xd:DigestAlgAndValue>
                  <DigestMethod Algorithm="http://www.w3.org/2001/04/xmlenc#sha256"/>
                  <DigestValue>/s+J6TrhMVxJkHZtn6kU3w9J/jMmk1tBOF97NSowVoo=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LWU0bHcoYYIPLggUz1LqIsrDsbFT17665/hHeesbIuA=</DigestValue>
                </xd:DigestAlgAndValue>
                <xd:CRLIdentifier>
                  <xd:Issuer>CN=CA POLITICA PERSONA FISICA - COSTA RICA v2, OU=DCFD, O=MICITT, C=CR, SERIALNUMBER=CPJ-2-100-098311</xd:Issuer>
                  <xd:IssueTime>2025-09-25T14:40:26Z</xd:IssueTime>
                </xd:CRLIdentifier>
              </xd:CRLRef>
              <xd:CRLRef>
                <xd:DigestAlgAndValue>
                  <DigestMethod Algorithm="http://www.w3.org/2001/04/xmlenc#sha256"/>
                  <DigestValue>xFCw3f6SYozLK7KNDfQHvqenzEgUsBOmvNZ9qs45mbM=</DigestValue>
                </xd:DigestAlgAndValue>
                <xd:CRLIdentifier>
                  <xd:Issuer>CN=CA RAIZ NACIONAL - COSTA RICA v2, C=CR, O=MICITT, OU=DCFD, SERIALNUMBER=CPJ-2-100-098311</xd:Issuer>
                  <xd:IssueTime>2025-07-31T14:32:46Z</xd:IssueTime>
                </xd:CRLIdentifier>
              </xd:CRLRef>
            </xd:CRLRefs>
          </xd:CompleteRevocationRefs>
          <xd:RevocationValues>
            <xd:OCSPValues>
              <xd:EncapsulatedOCSPValue>MIIGiwoBAKCCBoQwggaABgkrBgEFBQcwAQEEggZxMIIGbTCBxaIWBBSetlFA4qC9gPFR1LdBQBkhYiSRERgPMjAyNTEwMjEwMDE3MTZaMIGZMIGWMEwwCQYFKw4DAhoFAAQUzgxHzN03kqP+e9oD7BphnZQwSGIEFF8FGEEQ3hUvOunAFqPnoWpS0TrsAhMUAA5UKib3B/MIQShvAAEADlQqgAAYDzIwMjUxMDIwMjEzODE1WqARGA8yMDI1MTAyMjA5NTgxNVqhIDAeMBwGCSsGAQQBgjcVBAQPFw0yNTEwMjEyMTQ4MTVaMA0GCSqGSIb3DQEBCwUAA4IBAQDHhZL3NtNiVfuusNgfdja+Z0ccmctUYPFWf10AbD5qHwZgQQrelKAOEGmiTxK2o++CLpcpnnSmeW1mLlpi4iRY6k69S012+2rYsjzSrXta4gFuurQneuhxee6/xmMpoFnWqq5VJv/fissAL4L1IqrjvWlZvsjz4hLo5IvM8h7u3M2xedFed5L+mE0fZpIaV3srLv2YDTe7gQEfyEaReBHRYTuNDzpZnV7vuEbVlBkzVQgQ7kV/D79cH44+zeXiKct4Burilc1zwRlh15LFBYKMC3UBhrzaGFy9SKihbYVMnj6EFwjNZX3/Fpe9okbX3TIh3fpqHhs/bsj/qZfRsXWXoIIEjTCCBIkwggSFMIIDbaADAgECAhMUABqQWKh3kzi++1hZAAIAGpBYMA0GCSqGSIb3DQEBCwUAMIGZMRkwFwYDVQQFExBDUEotNC0wMDAtMDA0MDE3MQswCQYDVQQGEwJDUjEkMCIGA1UEChMbQkFOQ08gQ0VOVFJBTCBERSBDT1NUQSBSSUNBMSIwIAYDVQQLExlESVZJU0lPTiBTSVNURU1BUyBERSBQQUdPMSUwIwYDVQQDExxDQSBTSU5QRSAtIFBFUlNPTkEgRklTSUNBIHYyMB4XDTI1MTAyMDE2MTU0OVoXDTI1MTEwMzE2MTU0OVowGjEYMBYGA1UEAxMPUE9SVkVOSVIuZmRpLmNyMIIBIjANBgkqhkiG9w0BAQEFAAOCAQ8AMIIBCgKCAQEA67lIunGzSCMylT2CJTx/ajYxycv09RpCBPbECtNjIx35QgqDrz4BWnkjcpQAQG2nY8LK2UVsr1mFpaNOmmK3giqh4N7XT9TJ9OFi1f4FlaxYxUQY87rbYOowtsvhRcuvHiCBEA74/y1ue005XDVSmbJ+1R+jMzxltxaHJLUFnxdicDMCKsFk1r4odLOtg5U4EIlbVWoWkurLrA6LoXCUUs7E96teOrIj9caMmBTotyKaLYZ/ZWA/tofrtoyL7gGf935Rk3unZtGX6JZTChZwWigVp5IUZ9VEywX6tfBknJuljNaMcm83CgOrb3a5K9Uvd8lSHDmcmhud91RmQTPcgwIDAQABo4IBQjCCAT4wPQYJKwYBBAGCNxUHBDAwLgYmKwYBBAGCNxUIhcTqW4LR4zWVkRuC+ZcYhqXLa4F/g/b8d4G48TMCAWQCAQcwEwYDVR0lBAwwCgYIKwYBBQUHAwkwDgYDVR0PAQH/BAQDAgeAMBsGCSsGAQQBgjcVCgQOMAwwCgYIKwYBBQUHAwkwDwYJKwYBBQUHMAEFBAIFADAfBgNVHSMEGDAWgBRfBRhBEN4VLzrpwBaj56FqUtE67DAdBgNVHQ4EFgQUnrZRQOKgvYDxUdS3QUAZIWIkkREwGgYDVR0RBBMwEYIPUE9SVkVOSVIuZmRpLmNyME4GCSsGAQQBgjcZAgRBMD+gPQYKKwYBBAGCNxkCAaAvBC1TLTEtNS0yMS0zMjM5NTUwODc4LTc1Mzc5OTczOS0xNzU2NjAxNTAzLTExMDcwDQYJKoZIhvcNAQELBQADggEBAOrO2SAQB6THJLoYneM4DKNrBcxyDnksIqQxemYTm3OkLxcRQp3O564aXZqFFwWfDl2NZeIljNe/SjujtyEtXzULHisSv/3hGciwl0HDU4qRrV5Gk1E0RrrjVioXbDVerThrqNv3aTA9bDhS5ckcIkQYbW1m7jp7wLiHv0spgLc4w8l2mN4lhNhI4EZSdHicsLjcVQx9NeNT54EEMgcFOOG82Yx1kL5TOBS58U7wQ36DvViZIKtjjOxTubwES92HgJZdaEIC8tHAiwNvtPWgPum/pDl5L7mD/Gk0KT+1kDX6nNm2JE5mHMUMGztabtnTO9cewwd4ECQZxJ6h6SnFpec=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5MjUxNDQwMjZaFw0yNTExMjYwMzAwMjZaoF8wXTAfBgNVHSMEGDAWgBRonWk2y4Rue+qTYRn/WDAd1f9cyzAQBgkrBgEEAYI3FQEEAwIBADAKBgNVHRQEAwIBQTAcBgkrBgEEAYI3FQQEDxcNMjUxMTI1MTQ1MDI2WjANBgkqhkiG9w0BAQ0FAAOCAgEAWVHdfgHvt/UVqBOZtYJ92RyhyGTMNUPgVr1EaVY9X8AlCxKEtpIS8/mGJ5Qz5dnIwPVV1dMn8f4hUzswxjRBkxjYprW9oyFxfBrphQrMJ8Ywuw4XPEJSK33WIXAt2sEmKngrfZb+GECNId+fzGyxdora+Y6UGrMMwSFQTQql5crBLsjaMJweQTLgtS/bnh0l03zaWr0ExRV4UxI9tXHiJ4EBvTxj2jOBC8HWUHmPQCEQisO6e2ElP1YFh1DQjtqV3UHKa6KSNW7fiYfCQ5ecWwIxZcLYlmv7FXVY8vSofAcQ2X9Jzo4qy8SIkdJAUDsERwsOa1iqRYeTuDk2phkcihvYWjbUChhN+/tVKM9q0ui6iG6pL+XYx1iVkut/pGgmOVRyzBkYSifsQ6xjynOBbOsGtUW2T8F90UDLrRK919O8KJP96uvWIWRd4SFmpyHT4J/Um+lx9Zmcm+oPvFQTEk3lLmnAae0QfvegXyG/LeKnSxcoeDIYP1hR+bRwrEzEG8DhD52sKQ3Nx805Jx+QjWYb6PwTx5SGrgAli0HKkHqTMZe9HybpHJ/HrBHnB8nP7xt0rCBMWn7WusKxhzy3Q9nYYzmAODjQe754KY3QNlzOPt1+h0LCouyrk92HuzaAtVIkr+X2P3E5wCiaDi4WdP0wOg3L0UmsuZ+o1nyAimY=</xd:EncapsulatedCRLValue>
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52Kb9skcDOSboTchyK7JCJgVHuPnq7xK3RdLSUFZrU8CBCdzBYEYDzIwMjUxMDIxMDAxNzU5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xMDAxNzU5WjAvBgkqhkiG9w0BCQQxIgQgV0rr892Xf+yLftVskNk95zKh7m2gyDWoI/FZbrcjo/MwNwYLKoZIhvcNAQkQAi8xKDAmMCQwIgQgrKszXYj6Q2nTJpWV/NZakemXG2IrBO983WoSsYOW808wDQYJKoZIhvcNAQEBBQAEggEASizi4GZqXRxFhRghqIk76VTs9eE0SO14kteii211pOAknoUOiqEZb/1SibnI8CPC4/1l5HBzB2slAZWTJhfENBu/1aVwNKMd7N3ck6hSH8k/5fZDlNRaJtBP4ZKoAjxULT28mlIC6ZQe6SZ08F1MPgNc4TZTWQ8S0pWa4QqkuLbj4gfRH1Hpsin5MsNuRX1O086UKT1IlVAgKnsjAvnvgFygJLBlxL2D/sRIKkUNQplxpIXN8tU3ywQ+3xumZjgXwB2ptwZ7AKRVzqXeb4nuN/VR5DGAbNh6dP7JT5Y4kN4bZZgsrQCdfpywAQV7MxCAi6NS2uUERw049pbJNMyKvQ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HXeEuiTB6Yr8EBOTPgrD1owrCKTo70QHH0IqKWR0aA4=</DigestValue>
    </Reference>
    <Reference Type="http://www.w3.org/2000/09/xmldsig#Object" URI="#idOfficeObject">
      <DigestMethod Algorithm="http://www.w3.org/2001/04/xmlenc#sha256"/>
      <DigestValue>ePqAwzAE0Nt5sbZcMJr9TjCAjZpkRuwhq1nkxPDqib4=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uEdnyT9lhu9+xPn+5N0yh4bUuT9w7NLx0ZWMTapMGiE=</DigestValue>
    </Reference>
  </SignedInfo>
  <SignatureValue>c8+j60XbLK3bKJ+9z0wgdCcGbAA8EtoAj9DtF4EINWk36Wj7ldDeFDg8z3wRb896HqPcT7+hUE8i
fYhn1m/bdigmQW5ssOYrVVP9qOgAIq43xepn280iUyUlhRCE+9tra7yHPQXiYIwYVjEnuMR3ZlaW
a6jJlzeiK3hVavIGj3N4l+y2aDu5sM5PugxP4xcvU9zO3gk8+8rrrnorotd/LpNl/TDjicLZqoIW
tbgiAClmfpFruciiSWehLu8HM8d53je7X5beIVhh0SLz2O8L9OL+hy+I2TVWvof/h9AjxAGwS/M1
GyP/2M2PJN+J0p4Srq+f9m9fbc2229D1vZ4BNQ==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lovl5DUP2kq4beezpwosSeQ1wOjAZVQ7Qe3plFvGT84=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2UjNhg/4bQQAXcUHboXZ+tfF3IdQ/ePXcoex2VJBxoc=</DigestValue>
      </Reference>
      <Reference URI="/xl/styles.xml?ContentType=application/vnd.openxmlformats-officedocument.spreadsheetml.styles+xml">
        <DigestMethod Algorithm="http://www.w3.org/2001/04/xmlenc#sha256"/>
        <DigestValue>qKy2Ffj/PcB/Oeb0lciMeg6BI73lz879PZBRl7WUBs4=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SJUEn/9QEpG3xQ3RgMJCQTcL6/j4UtczYGpfu8YKGOk=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+7ZOP6zP2si6iK9qIRZeT0FIH1sc8yhwvEwRDtZoyUQ=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2025-10-24T14:21:46Z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SUGESE</SignatureComments>
          <WindowsVersion>10.0</WindowsVersion>
          <OfficeVersion>16.0.19231/27</OfficeVersion>
          <ApplicationVersion>16.0.19231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2025-10-24T14:21:46Z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4EEFtOwev/pJM1302MhXH1mwv+LNFikSBnX/bzcE7xACBCeRqisYDzIwMjUxMDI0MTQyMTU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0MTQyMTU2WjAvBgkqhkiG9w0BCQQxIgQgJxd0PQ78SCGASkQMduPoWK5p3O7mqCeNd+NkHf6AkS0wNwYLKoZIhvcNAQkQAi8xKDAmMCQwIgQgrKszXYj6Q2nTJpWV/NZakemXG2IrBO983WoSsYOW808wDQYJKoZIhvcNAQEBBQAEggEAXBj/NPXzljDA2Uc93YJDeyn1QplnUMaLfu+8Xi4Rz5IhsGt9popOObZQ4eUvN2QJtCbe2rQBsdtmqC8JblPl/nX/nmVXwIMdopq5qV+khD7VBvfCOAHbvM08Ujxpu/dMnyez/FdFYLytHqdTbZcU8YBnIAgfdmIFyXkO1YJ2/X16QzxataPPX6a+ucpeGPnjBik++3rjtMjVdBXheTG3rHBnkIqrczgTFCMwSZ3lV4LpfG2B5UNqYhf0Dn2ulOdT7SlwskUGJ+vB4b3VX3syzrgCmZDDuQk5o+agCIfqNfzSqdwQXbVN8Ag2VFX/a1nAOANXryHZIOTLwAOhB3c/sw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OTI1MTUwNDA0WhcNMjUxMTI2MDMyNDA0WqBfMF0wHwYDVR0jBBgwFoAUsLvgCC5LE2jw0IBEA2ekP/8lY/YwEAYJKwYBBAGCNxUBBAMCAQAwCgYDVR0UBAMCAUAwHAYJKwYBBAGCNxUEBA8XDTI1MTEyNTE1MTQwNFowDQYJKoZIhvcNAQENBQADggIBABIysge1IqOew8cA7hFf7swu0kjriWwxvpNTae7/NrdthHYxpEdRXZJTTunAQgN2aE9Tjn2xtwqGWKBQv3in3lfsI7La8nlTSkYtcsuQaezGl9qgRYxsFhFEV3qmw1toKSmip4umTSeMozhpGhJWisvwDcG4o/2xlBZ5iIndYKddgpWN+eGjhzahsQRGjJd8eMcJecf6NFDfBAH30s7A0myrAhZREkVR0CKPiFH2mMWOY/6dOZfB50x59T6apmMCzoDfMoP4xR4+rYLj72s/sHKt9TO/j5jp6Wj2SAIWh/4CzrA5fZOPI4E6cFqp3ZvavzNpSiH4oHWOVdCW0J0xMFvF40gaN4CGx6WWmgzwQJAQ+RSLSF3AKydfbSILVbydY0j1aXH/yAWxaeSXBKmQ55m7dQxzoiB50NBI48ap6RrNPX+GW/LjzI2jMlK/4K/l9wZSHRwvDRNihl4pC15fZeF6R7BxOZBo2oyfyY5bkr7s2tqbpdoB/AQasHyN5PATgP5D+t9vWOZB+LgJnsndv945zhGJdAocBWq40oQAf+0Hrzc3goPQEI/Zy1kHuMOkmjCx4HpU2gTxYhErxiF/Gvm4txpv40tGUOlXN5VuoIXlOgfZagciZrXfw3MtvGFIrxiydmYfdVKetgnazEiPAmrq7OOmt9hYg0j7P+OMOfnw</xd:EncapsulatedCRLValue>
  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RvEHm6O+gIX/JYRKup0AkZpAG8s=</xd:ByKey>
                  </xd:ResponderID>
                  <xd:ProducedAt>2025-10-24T14:16:30Z</xd:ProducedAt>
                </xd:OCSPIdentifier>
                <xd:DigestAlgAndValue>
                  <DigestMethod Algorithm="http://www.w3.org/2001/04/xmlenc#sha256"/>
                  <DigestValue>067fCBrvZZ4ddYOpp42v+Eo+hLORixqkUb6FX39dbAU=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LWU0bHcoYYIPLggUz1LqIsrDsbFT17665/hHeesbIuA=</DigestValue>
                </xd:DigestAlgAndValue>
                <xd:CRLIdentifier>
                  <xd:Issuer>CN=CA POLITICA PERSONA FISICA - COSTA RICA v2, OU=DCFD, O=MICITT, C=CR, SERIALNUMBER=CPJ-2-100-098311</xd:Issuer>
                  <xd:IssueTime>2025-09-25T14:40:26Z</xd:IssueTime>
                </xd:CRLIdentifier>
              </xd:CRLRef>
              <xd:CRLRef>
                <xd:DigestAlgAndValue>
                  <DigestMethod Algorithm="http://www.w3.org/2001/04/xmlenc#sha256"/>
                  <DigestValue>xFCw3f6SYozLK7KNDfQHvqenzEgUsBOmvNZ9qs45mbM=</DigestValue>
                </xd:DigestAlgAndValue>
                <xd:CRLIdentifier>
                  <xd:Issuer>CN=CA RAIZ NACIONAL - COSTA RICA v2, C=CR, O=MICITT, OU=DCFD, SERIALNUMBER=CPJ-2-100-098311</xd:Issuer>
                  <xd:IssueTime>2025-07-31T14:32:46Z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RG8Qebo76Ahf8lhEq6nQCRmkAbyxgPMjAyNTEwMjQxNDE2MzBaMIGZMIGWMEwwCQYFKw4DAhoFAAQUzgxHzN03kqP+e9oD7BphnZQwSGIEFF8FGEEQ3hUvOunAFqPnoWpS0TrsAhMUAAzpr2JznylteDrZAAEADOmvgAAYDzIwMjUxMDI0MTE0MDA3WqARGA8yMDI1MTAyNjAwMDAwN1qhIDAeMBwGCSsGAQQBgjcVBAQPFw0yNTEwMjUxMTUwMDdaMA0GCSqGSIb3DQEBCwUAA4IBAQCA7HGMlk7mbQe+Tg2IzASdlrIAhJ2UH4wyizd6C4MekrxH8dIWO9tTqRRQ0vCBCu/uKVGnn2cDqSzChuT/UhC+HkFW5i4J5K32dr6dDKbuDMmnkedJRoqgXB5M4hAYyMGwkC82DM3Zxqeyhf/QRWgfxX12nqMvGUSHJdsXU5aiTj8CO91Px2GegLWiCHTw1POTbWNesAITmEQacRl7XcOrQ46l2m09sqO7wY4SJsXY2kapU0wSVfRzHZ0Flbvos66nYFHuxEYNJRElaAbmvrqh4Ii0xxezZ1vvsJyozwSBk449UUPe+CONWkVViWo9de9thtFC2HIrisLy5UmHmfEKoIIElzCCBJMwggSPMIIDd6ADAgECAhMUABqRXOsF8jqyPGasAAIAGpFcMA0GCSqGSIb3DQEBCwUAMIGZMRkwFwYDVQQFExBDUEotNC0wMDAtMDA0MDE3MQswCQYDVQQGEwJDUjEkMCIGA1UEChMbQkFOQ08gQ0VOVFJBTCBERSBDT1NUQSBSSUNBMSIwIAYDVQQLExlESVZJU0lPTiBTSVNURU1BUyBERSBQQUdPMSUwIwYDVQQDExxDQSBTSU5QRSAtIFBFUlNPTkEgRklTSUNBIHYyMB4XDTI1MTAyMDE4MTI1NVoXDTI1MTEwMzE4MTI1NVowHjEcMBoGA1UEAxMTU0ktQVBPQ1MtMTAxLmZkaS5jcjCCASIwDQYJKoZIhvcNAQEBBQADggEPADCCAQoCggEBAKAIdzoXVt3M5HBfy54uTgyjOsIP/DZWFxr17D8iU4LdasDs8vCVOYuPXKMpYH4lrW4yS4WoH4S0M8qZQcQ7qbyLFF0F21esCs/JZbdgBbjyz3p0HBa22HPwYaUGrb0WA3A335oMqRAAbsaOKN13QWpl2t40ULeXfcUN4WlJdJzWydim2s6DLrWHVdTy2W+tHDPMoN9rD7V41Nn7QN9QkqYWp2M+zd7e0pprnA8vI3efXdBtk6MXVQYw/cHXmBiCvxkLZ8YN88Cn49kDhzu4+Gw+uMrPTIQbPT0X483AKW8o7uleQxtISTdX9Z9pBmJbvp1tClkZB4K38imOOauo+vkCAwEAAaOCAUgwggFEMD0GCSsGAQQBgjcVBwQwMC4GJisGAQQBgjcVCIXE6luC0eM1lZEbgvmXGIaly2uBf4P2/HeBuPEzAgFkAgEHMBMGA1UdJQQMMAoGCCsGAQUFBwMJMA4GA1UdDwEB/wQEAwIHgDAbBgkrBgEEAYI3FQoEDjAMMAoGCCsGAQUFBwMJMA8GCSsGAQUFBzABBQQCBQAwHwYDVR0jBBgwFoAUXwUYQRDeFS866cAWo+ehalLROuwwHQYDVR0OBBYEFEbxB5ujvoCF/yWESrqdAJGaQBvLMB4GA1UdEQQXMBWCE1NJLUFQT0NTLTEwMS5mZGkuY3IwUAYJKwYBBAGCNxkCBEMwQaA/BgorBgEEAYI3GQIBoDEEL1MtMS01LTIxLTMyMzk1NTA4NzgtNzUzNzk5NzM5LTE3NTY2MDE1MDMtMTA3MTMzMA0GCSqGSIb3DQEBCwUAA4IBAQBB2XKGB4kmhiH8+FrS4zw/TOn083a3WlVRSDpAZ/OUX8WDrlaD26MJq9jB3YrbGwnUFAS1AiD0tUuy0A99Q0gfM+CPHiR2TtKgT++nDgVUmiGIA8Xum0Ei+gh0TWQ+aXbXmP31HPRGwF/gjHYVpSJwfdp5aom3My6ZNbi4H8uD6+CC9eJeq+k/Cvh6vojjnfSdEcBCDvr1Yz3L1A2x95RxgTpceYz8b5EdKUdTEMsfn4kNMar6u9HqmgoCXNIJw4pF6vFASpRt2divHQXB05uM8+nol337kWzMV4H1HRWzVgNyau4AipRAV/kLPEhBOmfJclEYi3LGgjfIBmLjbVvp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5MjUxNDQwMjZaFw0yNTExMjYwMzAwMjZaoF8wXTAfBgNVHSMEGDAWgBRonWk2y4Rue+qTYRn/WDAd1f9cyzAQBgkrBgEEAYI3FQEEAwIBADAKBgNVHRQEAwIBQTAcBgkrBgEEAYI3FQQEDxcNMjUxMTI1MTQ1MDI2WjANBgkqhkiG9w0BAQ0FAAOCAgEAWVHdfgHvt/UVqBOZtYJ92RyhyGTMNUPgVr1EaVY9X8AlCxKEtpIS8/mGJ5Qz5dnIwPVV1dMn8f4hUzswxjRBkxjYprW9oyFxfBrphQrMJ8Ywuw4XPEJSK33WIXAt2sEmKngrfZb+GECNId+fzGyxdora+Y6UGrMMwSFQTQql5crBLsjaMJweQTLgtS/bnh0l03zaWr0ExRV4UxI9tXHiJ4EBvTxj2jOBC8HWUHmPQCEQisO6e2ElP1YFh1DQjtqV3UHKa6KSNW7fiYfCQ5ecWwIxZcLYlmv7FXVY8vSofAcQ2X9Jzo4qy8SIkdJAUDsERwsOa1iqRYeTuDk2phkcihvYWjbUChhN+/tVKM9q0ui6iG6pL+XYx1iVkut/pGgmOVRyzBkYSifsQ6xjynOBbOsGtUW2T8F90UDLrRK919O8KJP96uvWIWRd4SFmpyHT4J/Um+lx9Zmcm+oPvFQTEk3lLmnAae0QfvegXyG/LeKnSxcoeDIYP1hR+bRwrEzEG8DhD52sKQ3Nx805Jx+QjWYb6PwTx5SGrgAli0HKkHqTMZe9HybpHJ/HrBHnB8nP7xt0rCBMWn7WusKxhzy3Q9nYYzmAODjQe754KY3QNlzOPt1+h0LCouyrk92HuzaAtVIkr+X2P3E5wCiaDi4WdP0wOg3L0UmsuZ+o1nyAimY=</xd:EncapsulatedCRLValue>
              <xd:EncapsulatedCRLValue>MIIDHjCCAQYCAQEwDQYJKoZIhvcNAQENBQAwczEZMBcGA1UEBRMQQ1BKLTItMTAwLTA5ODMxMTENMAsGA1UECxMERENGRDEPMA0GA1UEChMGTUlDSVRUMQswCQYDVQQGEwJDUjEpMCcGA1UEAxMgQ0EgUkFJWiBOQUNJT05BTCAtIENPU1RBIFJJQ0EgdjIXDTI1MDczMTE0MzI0NloXDTI1MTIwMTAyNTI0NlqgXzBdMB8GA1UdIwQYMBaAFODy/n3ERE5Q5DX9CImPToQZRDNAMBAGCSsGAQQBgjcVAQQDAgEAMAoGA1UdFAQDAgEjMBwGCSsGAQQBgjcVBAQPFw0yNTExMzAxNDQyNDZaMA0GCSqGSIb3DQEBDQUAA4ICAQB5qwvfcJuVpPKRtwS+Gth1EFqdZOzlR8pmMD96iNYltmdhYp15Kg0qlZhtEJQexUi/9l04NhQne0YuVR7/MFe+/EFGb1EPZkZX8FJw4Mrff3g6ltj8mnJ/tiYOPKt+47BYGCiTwZgX/py0tBEz9FH4mVpuBTiqfW6WU3tQYSkVqLbWXeKqD4mkk7526mP7+iIohgQkb1zdHO4rtZLjl0uAlio4gIXqyRq/N9WiF2nipSWQjc9RTqg7PVJT7wRzInaf0salPmvr/bd8x8nVVVJX2jjSvwhQgyq/3GElc7qceiamwSwAxiLDbEPtvxrSguCKH4j9VemVvdn0EP5ci1veH6533bXu8dvOLuYCyyN0FqwwpCEk2JKjdV5i7uj3MGyNzebd2abd38N4UqZRE5l4p2l+bWtD07i6eAXSji48uLOXvmaX/trq6VzqsTy8VZTIucGlyE4KpR/rO62tG9gd1aWeNN9Nh54iY+pOYKp112/zgTgeQv6vhiBF2a2DLjYmdqkIbN3n/GT6pJ4BNWTC26iJRHu9Sjg9Wfg0H08EbftH+TsPWZ6sLmaiHxjK+ZOaR4ZhZ+2219AcwsqPhzqvgFPfo31eLMH8w2kG/AQppHXKlVlaDpwrNV1Kz2cnKxTQPwlvr0kBn0hwp+08BWM5VFrY/WBMhFvfQWAiEzfA7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YZHWKzRpPW3Yi+pU3VWbsqCh7uIU6pPYUKP7E8QkABgCBCeRqiwYDzIwMjUxMDI0MTQyMTU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xMDI0MTQyMTU2WjAvBgkqhkiG9w0BCQQxIgQgGbj3TAD97u96UfU1WFov9PDrW94NVY75oXn3QMPWTsAwNwYLKoZIhvcNAQkQAi8xKDAmMCQwIgQgrKszXYj6Q2nTJpWV/NZakemXG2IrBO983WoSsYOW808wDQYJKoZIhvcNAQEBBQAEggEAHh/PFTNkwQrPLo3rYIz/KL9Ctkw31LATQk5gDSXN6rsT5YZBvU5rkBDuEpi1vnXj9oNn97HlsRrCdAIW2r9mxDnsiEvuEpCRp/WYe1sNLSn+n7kmVmzI5pgDNqWJxIHrgQOsiFh6MduBIFFyqA66RSk9o8rV1PD/DgdjUrFygp6OscQ0NflvBAJr35mEMwIOmgMx6dV9bdHBz+3Qd4I96Ueep9sDyL+VD0QdzVQM/4L2usceHuGcEtc0/Cm4XfTN4F9RY8+ewxrnyCFGopHXDWX8vsxHdIGaJgRsj+O5uKvUjjs8+LdTxVAvixR8Cjj6L0B5zANLipaHc8DbIcgtJA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Anayancy Ledezma Benavides</cp:lastModifiedBy>
  <cp:lastPrinted>2024-10-23T00:57:43Z</cp:lastPrinted>
  <dcterms:created xsi:type="dcterms:W3CDTF">2009-06-26T21:46:25Z</dcterms:created>
  <dcterms:modified xsi:type="dcterms:W3CDTF">2025-10-18T14:20:26Z</dcterms:modified>
</cp:coreProperties>
</file>